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ダウンロード\"/>
    </mc:Choice>
  </mc:AlternateContent>
  <xr:revisionPtr revIDLastSave="0" documentId="13_ncr:1_{62FB2C08-D9DD-41E7-93AF-AA4E16B6E23D}" xr6:coauthVersionLast="47" xr6:coauthVersionMax="47" xr10:uidLastSave="{00000000-0000-0000-0000-000000000000}"/>
  <bookViews>
    <workbookView xWindow="-120" yWindow="-120" windowWidth="29040" windowHeight="15720" tabRatio="889" xr2:uid="{00000000-000D-0000-FFFF-FFFF00000000}"/>
  </bookViews>
  <sheets>
    <sheet name="総合請求書" sheetId="13" r:id="rId1"/>
    <sheet name="請求書契約分" sheetId="7" r:id="rId2"/>
    <sheet name="契約分出来高明細" sheetId="9" r:id="rId3"/>
    <sheet name="請求書契約外" sheetId="12" r:id="rId4"/>
    <sheet name="請求書契約外内訳" sheetId="8" r:id="rId5"/>
  </sheets>
  <definedNames>
    <definedName name="_xlnm.Print_Area" localSheetId="2">契約分出来高明細!$A$1:$Y$38</definedName>
    <definedName name="_xlnm.Print_Area" localSheetId="3">請求書契約外!$A$1:$AC$27</definedName>
    <definedName name="_xlnm.Print_Area" localSheetId="1">請求書契約分!$A$1:$AC$27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8" l="1"/>
  <c r="K12" i="12"/>
  <c r="G12" i="12"/>
  <c r="C12" i="12"/>
  <c r="O12" i="12" s="1"/>
  <c r="O11" i="12"/>
  <c r="M25" i="7"/>
  <c r="M26" i="7"/>
  <c r="M27" i="7" s="1"/>
  <c r="BA17" i="7" s="1"/>
  <c r="D8" i="7"/>
  <c r="K12" i="7"/>
  <c r="G12" i="7"/>
  <c r="C12" i="7"/>
  <c r="O11" i="7"/>
  <c r="F31" i="13"/>
  <c r="F32" i="13" s="1"/>
  <c r="F33" i="13" s="1"/>
  <c r="C6" i="13" s="1"/>
  <c r="M8" i="8"/>
  <c r="M3" i="8"/>
  <c r="M4" i="8"/>
  <c r="M5" i="8"/>
  <c r="M6" i="8"/>
  <c r="M7" i="8"/>
  <c r="M9" i="8"/>
  <c r="M10" i="8"/>
  <c r="M11" i="8"/>
  <c r="M12" i="8"/>
  <c r="M13" i="8"/>
  <c r="M14" i="8"/>
  <c r="M15" i="8"/>
  <c r="M16" i="8"/>
  <c r="M17" i="8"/>
  <c r="M18" i="8"/>
  <c r="M19" i="8"/>
  <c r="M20" i="8"/>
  <c r="M21" i="8"/>
  <c r="M22" i="8"/>
  <c r="M23" i="8"/>
  <c r="N10" i="9"/>
  <c r="N13" i="9"/>
  <c r="P13" i="9"/>
  <c r="N14" i="9"/>
  <c r="P14" i="9"/>
  <c r="N15" i="9"/>
  <c r="P15" i="9"/>
  <c r="N16" i="9"/>
  <c r="P16" i="9"/>
  <c r="N17" i="9"/>
  <c r="P17" i="9"/>
  <c r="N18" i="9"/>
  <c r="P18" i="9"/>
  <c r="N19" i="9"/>
  <c r="P19" i="9"/>
  <c r="N20" i="9"/>
  <c r="P20" i="9"/>
  <c r="N21" i="9"/>
  <c r="P21" i="9"/>
  <c r="N22" i="9"/>
  <c r="P22" i="9"/>
  <c r="N23" i="9"/>
  <c r="P23" i="9"/>
  <c r="N24" i="9"/>
  <c r="P24" i="9"/>
  <c r="N25" i="9"/>
  <c r="P25" i="9"/>
  <c r="N26" i="9"/>
  <c r="P26" i="9"/>
  <c r="N27" i="9"/>
  <c r="P27" i="9"/>
  <c r="N28" i="9"/>
  <c r="P28" i="9"/>
  <c r="N29" i="9"/>
  <c r="P29" i="9"/>
  <c r="N30" i="9"/>
  <c r="P30" i="9"/>
  <c r="N31" i="9"/>
  <c r="P31" i="9"/>
  <c r="N32" i="9"/>
  <c r="P32" i="9"/>
  <c r="N33" i="9"/>
  <c r="P33" i="9"/>
  <c r="N34" i="9"/>
  <c r="P34" i="9"/>
  <c r="P36" i="9"/>
  <c r="M15" i="12"/>
  <c r="M16" i="12"/>
  <c r="M17" i="12"/>
  <c r="M18" i="12"/>
  <c r="M19" i="12"/>
  <c r="M20" i="12"/>
  <c r="M21" i="12"/>
  <c r="M22" i="12"/>
  <c r="M23" i="12"/>
  <c r="T10" i="9"/>
  <c r="T9" i="9"/>
  <c r="T8" i="9"/>
  <c r="T7" i="9"/>
  <c r="T4" i="9"/>
  <c r="Q1" i="9"/>
  <c r="T11" i="9"/>
  <c r="T12" i="9"/>
  <c r="T13" i="9"/>
  <c r="T14" i="9"/>
  <c r="T15" i="9"/>
  <c r="T16" i="9"/>
  <c r="T17" i="9"/>
  <c r="T18" i="9"/>
  <c r="T19" i="9"/>
  <c r="T20" i="9"/>
  <c r="T21" i="9"/>
  <c r="T22" i="9"/>
  <c r="T23" i="9"/>
  <c r="T24" i="9"/>
  <c r="T25" i="9"/>
  <c r="T26" i="9"/>
  <c r="T27" i="9"/>
  <c r="T28" i="9"/>
  <c r="T29" i="9"/>
  <c r="T30" i="9"/>
  <c r="T31" i="9"/>
  <c r="T32" i="9"/>
  <c r="T33" i="9"/>
  <c r="T34" i="9"/>
  <c r="T3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6" i="9"/>
  <c r="V4" i="9"/>
  <c r="N1" i="9"/>
  <c r="BC4" i="12"/>
  <c r="BD4" i="12" s="1"/>
  <c r="BB1" i="12"/>
  <c r="BC2" i="12" s="1"/>
  <c r="BC4" i="7"/>
  <c r="BD4" i="7"/>
  <c r="BB1" i="7"/>
  <c r="BC2" i="7" s="1"/>
  <c r="O12" i="7"/>
  <c r="M25" i="12" l="1"/>
  <c r="M24" i="8"/>
  <c r="M26" i="8" s="1"/>
  <c r="BB26" i="7"/>
  <c r="BC26" i="7" s="1"/>
  <c r="BB14" i="7" s="1"/>
  <c r="BC14" i="7" s="1"/>
  <c r="BD14" i="7" s="1"/>
  <c r="K5" i="7" s="1"/>
  <c r="BA10" i="7"/>
  <c r="BB19" i="7"/>
  <c r="BC19" i="7" s="1"/>
  <c r="BD20" i="7" s="1"/>
  <c r="BB7" i="7" s="1"/>
  <c r="BC7" i="7" s="1"/>
  <c r="BD7" i="7" s="1"/>
  <c r="BB25" i="7"/>
  <c r="BC25" i="7" s="1"/>
  <c r="BD26" i="7" s="1"/>
  <c r="BB13" i="7" s="1"/>
  <c r="BC13" i="7" s="1"/>
  <c r="BD13" i="7" s="1"/>
  <c r="J5" i="7" s="1"/>
  <c r="BB20" i="7"/>
  <c r="BA8" i="7"/>
  <c r="BB23" i="7"/>
  <c r="BA5" i="7"/>
  <c r="BA13" i="7"/>
  <c r="BA11" i="7"/>
  <c r="BB22" i="7"/>
  <c r="BC22" i="7" s="1"/>
  <c r="BD23" i="7" s="1"/>
  <c r="BB10" i="7" s="1"/>
  <c r="BC10" i="7" s="1"/>
  <c r="BD10" i="7" s="1"/>
  <c r="BB18" i="7"/>
  <c r="BC18" i="7" s="1"/>
  <c r="BD19" i="7" s="1"/>
  <c r="BB6" i="7" s="1"/>
  <c r="BC6" i="7" s="1"/>
  <c r="BD6" i="7" s="1"/>
  <c r="BA9" i="7"/>
  <c r="BA7" i="7"/>
  <c r="BB17" i="7"/>
  <c r="BA12" i="7"/>
  <c r="BB21" i="7"/>
  <c r="BB24" i="7"/>
  <c r="BA14" i="7"/>
  <c r="BA6" i="7"/>
  <c r="M26" i="12"/>
  <c r="M27" i="12" s="1"/>
  <c r="BA17" i="12" s="1"/>
  <c r="BC1" i="7"/>
  <c r="BC1" i="12"/>
  <c r="BC24" i="7" l="1"/>
  <c r="BD25" i="7" s="1"/>
  <c r="BB12" i="7" s="1"/>
  <c r="BC12" i="7" s="1"/>
  <c r="BD12" i="7" s="1"/>
  <c r="BA14" i="12"/>
  <c r="BA6" i="12"/>
  <c r="BB19" i="12"/>
  <c r="BC19" i="12" s="1"/>
  <c r="BD20" i="12" s="1"/>
  <c r="BB7" i="12" s="1"/>
  <c r="BC7" i="12" s="1"/>
  <c r="BD7" i="12" s="1"/>
  <c r="BB17" i="12"/>
  <c r="BB25" i="12"/>
  <c r="BC25" i="12" s="1"/>
  <c r="BD26" i="12" s="1"/>
  <c r="BB13" i="12" s="1"/>
  <c r="BC13" i="12" s="1"/>
  <c r="BD13" i="12" s="1"/>
  <c r="J5" i="12" s="1"/>
  <c r="BB21" i="12"/>
  <c r="BB26" i="12"/>
  <c r="BC26" i="12" s="1"/>
  <c r="BB14" i="12" s="1"/>
  <c r="BC14" i="12" s="1"/>
  <c r="BD14" i="12" s="1"/>
  <c r="K5" i="12" s="1"/>
  <c r="BA13" i="12"/>
  <c r="BA7" i="12"/>
  <c r="BB20" i="12"/>
  <c r="BB24" i="12"/>
  <c r="BA9" i="12"/>
  <c r="BA11" i="12"/>
  <c r="BA12" i="12"/>
  <c r="BB23" i="12"/>
  <c r="BA8" i="12"/>
  <c r="BB22" i="12"/>
  <c r="BC22" i="12" s="1"/>
  <c r="BD23" i="12" s="1"/>
  <c r="BB10" i="12" s="1"/>
  <c r="BC10" i="12" s="1"/>
  <c r="BD10" i="12" s="1"/>
  <c r="BA5" i="12"/>
  <c r="BA10" i="12"/>
  <c r="BB18" i="12"/>
  <c r="G5" i="7"/>
  <c r="BC21" i="7"/>
  <c r="BD22" i="7" s="1"/>
  <c r="BB9" i="7" s="1"/>
  <c r="BC9" i="7" s="1"/>
  <c r="BD9" i="7" s="1"/>
  <c r="F5" i="7" s="1"/>
  <c r="BC17" i="7"/>
  <c r="BD18" i="7" s="1"/>
  <c r="BB5" i="7" s="1"/>
  <c r="BC5" i="7" s="1"/>
  <c r="BD5" i="7" s="1"/>
  <c r="BC23" i="7"/>
  <c r="BD24" i="7" s="1"/>
  <c r="BB11" i="7" s="1"/>
  <c r="BC11" i="7" s="1"/>
  <c r="BD11" i="7" s="1"/>
  <c r="H5" i="7" s="1"/>
  <c r="C5" i="7"/>
  <c r="BC20" i="7"/>
  <c r="BD21" i="7" s="1"/>
  <c r="BB8" i="7" s="1"/>
  <c r="BC8" i="7" s="1"/>
  <c r="BD8" i="7" s="1"/>
  <c r="E5" i="7" s="1"/>
  <c r="I5" i="7"/>
  <c r="BC18" i="12" l="1"/>
  <c r="BD19" i="12" s="1"/>
  <c r="BB6" i="12" s="1"/>
  <c r="BC6" i="12" s="1"/>
  <c r="BD6" i="12" s="1"/>
  <c r="C5" i="12" s="1"/>
  <c r="D5" i="7"/>
  <c r="BC23" i="12"/>
  <c r="BD24" i="12" s="1"/>
  <c r="BB11" i="12" s="1"/>
  <c r="BC11" i="12" s="1"/>
  <c r="BD11" i="12" s="1"/>
  <c r="G5" i="12" s="1"/>
  <c r="BC21" i="12"/>
  <c r="BD22" i="12" s="1"/>
  <c r="BB9" i="12" s="1"/>
  <c r="BC9" i="12" s="1"/>
  <c r="BD9" i="12" s="1"/>
  <c r="F5" i="12" s="1"/>
  <c r="BC17" i="12"/>
  <c r="BD18" i="12" s="1"/>
  <c r="BB5" i="12" s="1"/>
  <c r="BC5" i="12" s="1"/>
  <c r="BD5" i="12" s="1"/>
  <c r="BC24" i="12"/>
  <c r="BD25" i="12" s="1"/>
  <c r="BB12" i="12" s="1"/>
  <c r="BC12" i="12" s="1"/>
  <c r="BD12" i="12" s="1"/>
  <c r="I5" i="12" s="1"/>
  <c r="BC20" i="12"/>
  <c r="BD21" i="12" s="1"/>
  <c r="BB8" i="12" s="1"/>
  <c r="BC8" i="12" s="1"/>
  <c r="BD8" i="12" s="1"/>
  <c r="E5" i="12" l="1"/>
  <c r="D5" i="12"/>
  <c r="H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N2" authorId="0" shapeId="0" xr:uid="{00000000-0006-0000-0100-000001000000}">
      <text>
        <r>
          <rPr>
            <b/>
            <sz val="12"/>
            <color indexed="81"/>
            <rFont val="ＭＳ Ｐゴシック"/>
            <family val="3"/>
            <charset val="128"/>
          </rPr>
          <t>請求月のずれによる月の変更は右側の任意請求月入力で変更して下さい。</t>
        </r>
      </text>
    </comment>
    <comment ref="AF2" authorId="0" shapeId="0" xr:uid="{00000000-0006-0000-0100-000002000000}">
      <text>
        <r>
          <rPr>
            <b/>
            <sz val="12"/>
            <color indexed="81"/>
            <rFont val="ＭＳ Ｐゴシック"/>
            <family val="3"/>
            <charset val="128"/>
          </rPr>
          <t>１から１２の任意月の数値を入力して下さい。</t>
        </r>
        <r>
          <rPr>
            <sz val="9"/>
            <color indexed="81"/>
            <rFont val="ＭＳ Ｐゴシック"/>
            <family val="3"/>
            <charset val="128"/>
          </rPr>
          <t xml:space="preserve">
</t>
        </r>
      </text>
    </comment>
    <comment ref="P8" authorId="0" shapeId="0" xr:uid="{00000000-0006-0000-0100-000003000000}">
      <text>
        <r>
          <rPr>
            <b/>
            <sz val="12"/>
            <color indexed="81"/>
            <rFont val="ＭＳ Ｐゴシック"/>
            <family val="3"/>
            <charset val="128"/>
          </rPr>
          <t>注文請書に記載されてある番号を入力して下さい。</t>
        </r>
      </text>
    </comment>
    <comment ref="X12" authorId="0" shapeId="0" xr:uid="{00000000-0006-0000-0100-000004000000}">
      <text>
        <r>
          <rPr>
            <b/>
            <sz val="12"/>
            <color indexed="81"/>
            <rFont val="ＭＳ Ｐゴシック"/>
            <family val="3"/>
            <charset val="128"/>
          </rPr>
          <t>▼から選んで下さい。該当銀行が無い場合、セルＡＺ６に該当銀行を入力後、もう一度選択して下さい。</t>
        </r>
      </text>
    </comment>
    <comment ref="U13" authorId="0" shapeId="0" xr:uid="{00000000-0006-0000-0100-000005000000}">
      <text>
        <r>
          <rPr>
            <b/>
            <sz val="14"/>
            <color indexed="81"/>
            <rFont val="ＭＳ Ｐゴシック"/>
            <family val="3"/>
            <charset val="128"/>
          </rPr>
          <t>▼をクリックし、選んで下さい</t>
        </r>
      </text>
    </comment>
    <comment ref="A14" authorId="0" shapeId="0" xr:uid="{00000000-0006-0000-0100-000006000000}">
      <text>
        <r>
          <rPr>
            <b/>
            <sz val="12"/>
            <color indexed="81"/>
            <rFont val="ＭＳ Ｐゴシック"/>
            <family val="3"/>
            <charset val="128"/>
          </rPr>
          <t>月日の入力形式は半角英数で 12/12のように入力します。</t>
        </r>
      </text>
    </comment>
    <comment ref="A15" authorId="0" shapeId="0" xr:uid="{00000000-0006-0000-0100-000007000000}">
      <text>
        <r>
          <rPr>
            <b/>
            <sz val="12"/>
            <color indexed="81"/>
            <rFont val="ＭＳ Ｐゴシック"/>
            <family val="3"/>
            <charset val="128"/>
          </rPr>
          <t>月日の入力形式は半角英数で 12/12のように入力します。</t>
        </r>
      </text>
    </comment>
    <comment ref="B15" authorId="0" shapeId="0" xr:uid="{00000000-0006-0000-0100-000008000000}">
      <text>
        <r>
          <rPr>
            <b/>
            <sz val="12"/>
            <color indexed="81"/>
            <rFont val="ＭＳ Ｐゴシック"/>
            <family val="3"/>
            <charset val="128"/>
          </rPr>
          <t>必ず注文書の取極金額（消費税を除く）を入力して下さい。最初の取極金額です。</t>
        </r>
      </text>
    </comment>
    <comment ref="F15" authorId="0" shapeId="0" xr:uid="{00000000-0006-0000-0100-000009000000}">
      <text>
        <r>
          <rPr>
            <b/>
            <sz val="12"/>
            <color indexed="81"/>
            <rFont val="ＭＳ Ｐゴシック"/>
            <family val="3"/>
            <charset val="128"/>
          </rPr>
          <t>出来高の％数を入力して下さい。</t>
        </r>
      </text>
    </comment>
    <comment ref="H15" authorId="0" shapeId="0" xr:uid="{00000000-0006-0000-0100-00000A000000}">
      <text>
        <r>
          <rPr>
            <b/>
            <sz val="12"/>
            <color indexed="81"/>
            <rFont val="ＭＳ Ｐゴシック"/>
            <family val="3"/>
            <charset val="128"/>
          </rPr>
          <t>請求可能な％数を入力下さい。通常月は特に指示がなければ１００％とし，最終請求は契約金の９０％以内です。</t>
        </r>
      </text>
    </comment>
    <comment ref="K17" authorId="0" shapeId="0" xr:uid="{00000000-0006-0000-0100-00000B000000}">
      <text>
        <r>
          <rPr>
            <b/>
            <sz val="14"/>
            <color indexed="81"/>
            <rFont val="ＭＳ Ｐゴシック"/>
            <family val="3"/>
            <charset val="128"/>
          </rPr>
          <t>必ずマイナスを付けて下さい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C1" authorId="0" shapeId="0" xr:uid="{00000000-0006-0000-0200-000001000000}">
      <text>
        <r>
          <rPr>
            <b/>
            <sz val="12"/>
            <color indexed="81"/>
            <rFont val="ＭＳ Ｐゴシック"/>
            <family val="3"/>
            <charset val="128"/>
          </rPr>
          <t>請求書契約分の工事名を入力するとこの部分も表示されます。</t>
        </r>
      </text>
    </comment>
    <comment ref="N1" authorId="0" shapeId="0" xr:uid="{00000000-0006-0000-0200-000002000000}">
      <text>
        <r>
          <rPr>
            <b/>
            <sz val="12"/>
            <color indexed="81"/>
            <rFont val="ＭＳ Ｐゴシック"/>
            <family val="3"/>
            <charset val="128"/>
          </rPr>
          <t>請求書契約分の注文番号部分にデータを入力すると数字が表示されます。</t>
        </r>
      </text>
    </comment>
    <comment ref="Q1" authorId="0" shapeId="0" xr:uid="{00000000-0006-0000-0200-000003000000}">
      <text>
        <r>
          <rPr>
            <b/>
            <sz val="12"/>
            <color indexed="81"/>
            <rFont val="ＭＳ Ｐゴシック"/>
            <family val="3"/>
            <charset val="128"/>
          </rPr>
          <t>請求書契約分の請求者コード部分にデータを入力すると数字が表示されます。</t>
        </r>
      </text>
    </comment>
    <comment ref="V1" authorId="0" shapeId="0" xr:uid="{00000000-0006-0000-0200-000004000000}">
      <text>
        <r>
          <rPr>
            <b/>
            <sz val="12"/>
            <color indexed="81"/>
            <rFont val="ＭＳ Ｐゴシック"/>
            <family val="3"/>
            <charset val="128"/>
          </rPr>
          <t>請求書契約分の会社名（セル番号Ｕ６）を入力すると会社名が表示されます。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N2" authorId="0" shapeId="0" xr:uid="{00000000-0006-0000-0300-000001000000}">
      <text>
        <r>
          <rPr>
            <b/>
            <sz val="12"/>
            <color indexed="81"/>
            <rFont val="ＭＳ Ｐゴシック"/>
            <family val="3"/>
            <charset val="128"/>
          </rPr>
          <t>請求月のずれによる月の変更は右側の任意請求月入力で変更して下さい。</t>
        </r>
      </text>
    </comment>
    <comment ref="AF2" authorId="0" shapeId="0" xr:uid="{00000000-0006-0000-0300-000002000000}">
      <text>
        <r>
          <rPr>
            <b/>
            <sz val="12"/>
            <color indexed="81"/>
            <rFont val="ＭＳ Ｐゴシック"/>
            <family val="3"/>
            <charset val="128"/>
          </rPr>
          <t>１から１２の任意月の数値を入力して下さい。</t>
        </r>
        <r>
          <rPr>
            <sz val="9"/>
            <color indexed="81"/>
            <rFont val="ＭＳ Ｐゴシック"/>
            <family val="3"/>
            <charset val="128"/>
          </rPr>
          <t xml:space="preserve">
</t>
        </r>
      </text>
    </comment>
    <comment ref="U13" authorId="0" shapeId="0" xr:uid="{00000000-0006-0000-0300-000003000000}">
      <text>
        <r>
          <rPr>
            <b/>
            <sz val="14"/>
            <color indexed="81"/>
            <rFont val="ＭＳ Ｐゴシック"/>
            <family val="3"/>
            <charset val="128"/>
          </rPr>
          <t>▼をクリックし、選んで下さい</t>
        </r>
      </text>
    </comment>
    <comment ref="A14" authorId="0" shapeId="0" xr:uid="{00000000-0006-0000-0300-000004000000}">
      <text>
        <r>
          <rPr>
            <b/>
            <sz val="12"/>
            <color indexed="81"/>
            <rFont val="ＭＳ Ｐゴシック"/>
            <family val="3"/>
            <charset val="128"/>
          </rPr>
          <t>月日の入力形式は半角英数で 12/12のように入力します。</t>
        </r>
      </text>
    </comment>
    <comment ref="B14" authorId="0" shapeId="0" xr:uid="{00000000-0006-0000-0300-000005000000}">
      <text>
        <r>
          <rPr>
            <b/>
            <sz val="12"/>
            <color indexed="81"/>
            <rFont val="ＭＳ Ｐゴシック"/>
            <family val="3"/>
            <charset val="128"/>
          </rPr>
          <t>貴社の明細を添付し、別紙明細とする場合、別紙の合計金額を単価に入力し、数量は１を入力して下さい。</t>
        </r>
      </text>
    </comment>
    <comment ref="K14" authorId="0" shapeId="0" xr:uid="{00000000-0006-0000-0300-000006000000}">
      <text>
        <r>
          <rPr>
            <b/>
            <sz val="12"/>
            <color indexed="81"/>
            <rFont val="ＭＳ Ｐゴシック"/>
            <family val="3"/>
            <charset val="128"/>
          </rPr>
          <t>小数点以下第２位まで入力できます。ただし、金額欄は円未満四捨五入で計算されます。数量と単価は必ず入力して下さい。</t>
        </r>
      </text>
    </comment>
    <comment ref="B24" authorId="0" shapeId="0" xr:uid="{00000000-0006-0000-0300-000007000000}">
      <text>
        <r>
          <rPr>
            <b/>
            <sz val="12"/>
            <color indexed="81"/>
            <rFont val="ＭＳ Ｐゴシック"/>
            <family val="3"/>
            <charset val="128"/>
          </rPr>
          <t>請求書契約外内訳に金額を入力すると内訳別紙が表示され、入力金額の合計が金額欄に表示されます。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B3" authorId="0" shapeId="0" xr:uid="{00000000-0006-0000-0400-000001000000}">
      <text>
        <r>
          <rPr>
            <b/>
            <sz val="12"/>
            <color indexed="81"/>
            <rFont val="ＭＳ Ｐゴシック"/>
            <family val="3"/>
            <charset val="128"/>
          </rPr>
          <t>月日の入力形式は半角英数で 12/12のように入力します。</t>
        </r>
      </text>
    </comment>
    <comment ref="K3" authorId="0" shapeId="0" xr:uid="{00000000-0006-0000-0400-000002000000}">
      <text>
        <r>
          <rPr>
            <b/>
            <sz val="12"/>
            <color indexed="81"/>
            <rFont val="ＭＳ Ｐゴシック"/>
            <family val="3"/>
            <charset val="128"/>
          </rPr>
          <t>小数点以下第２位まで入力できます。ただし、金額欄は円未満四捨五入で計算されます。数量と単価は必ず入力して下さい。</t>
        </r>
      </text>
    </comment>
  </commentList>
</comments>
</file>

<file path=xl/sharedStrings.xml><?xml version="1.0" encoding="utf-8"?>
<sst xmlns="http://schemas.openxmlformats.org/spreadsheetml/2006/main" count="205" uniqueCount="125">
  <si>
    <t>振込銀行</t>
    <rPh sb="0" eb="2">
      <t>フリコミ</t>
    </rPh>
    <rPh sb="2" eb="4">
      <t>ギンコウ</t>
    </rPh>
    <phoneticPr fontId="2"/>
  </si>
  <si>
    <t>金</t>
    <rPh sb="0" eb="1">
      <t>キン</t>
    </rPh>
    <phoneticPr fontId="2"/>
  </si>
  <si>
    <t>額</t>
    <rPh sb="0" eb="1">
      <t>ガク</t>
    </rPh>
    <phoneticPr fontId="2"/>
  </si>
  <si>
    <t>印</t>
    <rPh sb="0" eb="1">
      <t>イン</t>
    </rPh>
    <phoneticPr fontId="2"/>
  </si>
  <si>
    <t>店</t>
    <rPh sb="0" eb="1">
      <t>テン</t>
    </rPh>
    <phoneticPr fontId="2"/>
  </si>
  <si>
    <t>今  回  請  求  額</t>
    <rPh sb="0" eb="4">
      <t>コンカイ</t>
    </rPh>
    <rPh sb="6" eb="13">
      <t>セイキュウガク</t>
    </rPh>
    <phoneticPr fontId="2"/>
  </si>
  <si>
    <t>差   引   残   高</t>
    <rPh sb="0" eb="5">
      <t>サシヒキ</t>
    </rPh>
    <rPh sb="8" eb="13">
      <t>ザンダカ</t>
    </rPh>
    <phoneticPr fontId="2"/>
  </si>
  <si>
    <t>口座種別</t>
    <rPh sb="0" eb="2">
      <t>コウザ</t>
    </rPh>
    <rPh sb="2" eb="4">
      <t>シュベツ</t>
    </rPh>
    <phoneticPr fontId="2"/>
  </si>
  <si>
    <t>口座番号</t>
    <rPh sb="0" eb="2">
      <t>コウザ</t>
    </rPh>
    <rPh sb="2" eb="4">
      <t>バンゴウ</t>
    </rPh>
    <phoneticPr fontId="2"/>
  </si>
  <si>
    <t>(ﾌﾘｶﾞﾅ)</t>
    <phoneticPr fontId="2"/>
  </si>
  <si>
    <t>数   量</t>
    <rPh sb="0" eb="5">
      <t>スウリョウ</t>
    </rPh>
    <phoneticPr fontId="2"/>
  </si>
  <si>
    <t>単   価</t>
    <rPh sb="0" eb="5">
      <t>タンカ</t>
    </rPh>
    <phoneticPr fontId="2"/>
  </si>
  <si>
    <t>金      額</t>
    <rPh sb="0" eb="8">
      <t>キンガク</t>
    </rPh>
    <phoneticPr fontId="2"/>
  </si>
  <si>
    <t>備      考</t>
    <rPh sb="0" eb="8">
      <t>ビコウ</t>
    </rPh>
    <phoneticPr fontId="2"/>
  </si>
  <si>
    <t>仮契約Ｎｏ</t>
    <rPh sb="0" eb="3">
      <t>カリケイヤク</t>
    </rPh>
    <phoneticPr fontId="2"/>
  </si>
  <si>
    <t>費目ＣＤ</t>
    <rPh sb="0" eb="2">
      <t>ヒモク</t>
    </rPh>
    <phoneticPr fontId="2"/>
  </si>
  <si>
    <t>原      価</t>
    <rPh sb="0" eb="8">
      <t>ゲンカ</t>
    </rPh>
    <phoneticPr fontId="2"/>
  </si>
  <si>
    <t>消   費   税</t>
    <rPh sb="0" eb="9">
      <t>ショウヒゼイ</t>
    </rPh>
    <phoneticPr fontId="2"/>
  </si>
  <si>
    <t>合        計</t>
    <rPh sb="0" eb="10">
      <t>ゴウケイ</t>
    </rPh>
    <phoneticPr fontId="2"/>
  </si>
  <si>
    <t>合   計</t>
    <rPh sb="0" eb="5">
      <t>ゴウケイ</t>
    </rPh>
    <phoneticPr fontId="2"/>
  </si>
  <si>
    <t>口座名義</t>
    <rPh sb="0" eb="4">
      <t>コウザメイ</t>
    </rPh>
    <phoneticPr fontId="2"/>
  </si>
  <si>
    <t>（取極金額）</t>
    <rPh sb="1" eb="3">
      <t>トリキ</t>
    </rPh>
    <rPh sb="3" eb="5">
      <t>キンガク</t>
    </rPh>
    <phoneticPr fontId="2"/>
  </si>
  <si>
    <t>（消 費 税）</t>
    <rPh sb="1" eb="6">
      <t>ショウヒゼイ</t>
    </rPh>
    <phoneticPr fontId="2"/>
  </si>
  <si>
    <t>名                   称</t>
    <rPh sb="0" eb="21">
      <t>メイショウ</t>
    </rPh>
    <phoneticPr fontId="2"/>
  </si>
  <si>
    <t>摘           要</t>
    <rPh sb="0" eb="13">
      <t>テキヨウ</t>
    </rPh>
    <phoneticPr fontId="2"/>
  </si>
  <si>
    <t>％</t>
    <phoneticPr fontId="2"/>
  </si>
  <si>
    <t>金     額</t>
    <rPh sb="0" eb="7">
      <t>キンガク</t>
    </rPh>
    <phoneticPr fontId="2"/>
  </si>
  <si>
    <t>金          額</t>
    <rPh sb="0" eb="12">
      <t>キンガク</t>
    </rPh>
    <phoneticPr fontId="2"/>
  </si>
  <si>
    <t>請    求    内    訳    書</t>
    <rPh sb="0" eb="6">
      <t>セイキュウ</t>
    </rPh>
    <rPh sb="10" eb="21">
      <t>ウチワケショ</t>
    </rPh>
    <phoneticPr fontId="2"/>
  </si>
  <si>
    <t>注               文                内                  容</t>
    <rPh sb="0" eb="17">
      <t>チュウモン</t>
    </rPh>
    <rPh sb="33" eb="53">
      <t>ナイヨウ</t>
    </rPh>
    <phoneticPr fontId="2"/>
  </si>
  <si>
    <t>単位</t>
    <rPh sb="0" eb="2">
      <t>タンイ</t>
    </rPh>
    <phoneticPr fontId="2"/>
  </si>
  <si>
    <t>工事名</t>
    <rPh sb="0" eb="3">
      <t>コウジメイ</t>
    </rPh>
    <phoneticPr fontId="2"/>
  </si>
  <si>
    <t>数   量</t>
    <rPh sb="0" eb="5">
      <t>スウリョウ</t>
    </rPh>
    <phoneticPr fontId="2"/>
  </si>
  <si>
    <t xml:space="preserve">数   量  </t>
    <rPh sb="0" eb="5">
      <t>スウリョウ</t>
    </rPh>
    <phoneticPr fontId="2"/>
  </si>
  <si>
    <t>月日</t>
    <rPh sb="0" eb="2">
      <t>ガッピ</t>
    </rPh>
    <phoneticPr fontId="2"/>
  </si>
  <si>
    <t>請     求     内     訳</t>
    <rPh sb="0" eb="7">
      <t>セイキュウ</t>
    </rPh>
    <rPh sb="12" eb="19">
      <t>ウチワケ</t>
    </rPh>
    <phoneticPr fontId="2"/>
  </si>
  <si>
    <t>〒</t>
    <phoneticPr fontId="2"/>
  </si>
  <si>
    <t xml:space="preserve">Ｔ Ｅ Ｌ       </t>
    <phoneticPr fontId="2"/>
  </si>
  <si>
    <t>Ｆ Ａ Ｘ</t>
    <phoneticPr fontId="2"/>
  </si>
  <si>
    <t>円  （但し、消費税含む）</t>
    <rPh sb="0" eb="1">
      <t>エン</t>
    </rPh>
    <rPh sb="4" eb="5">
      <t>タダ</t>
    </rPh>
    <rPh sb="7" eb="10">
      <t>ショウヒゼイ</t>
    </rPh>
    <rPh sb="10" eb="11">
      <t>フク</t>
    </rPh>
    <phoneticPr fontId="2"/>
  </si>
  <si>
    <t>下記の通り請求申し上げます。</t>
    <rPh sb="0" eb="2">
      <t>カキ</t>
    </rPh>
    <rPh sb="3" eb="4">
      <t>トオ</t>
    </rPh>
    <rPh sb="5" eb="7">
      <t>セイキュウ</t>
    </rPh>
    <rPh sb="7" eb="8">
      <t>モウ</t>
    </rPh>
    <rPh sb="9" eb="10">
      <t>ア</t>
    </rPh>
    <phoneticPr fontId="2"/>
  </si>
  <si>
    <t>工 事 名</t>
    <rPh sb="0" eb="3">
      <t>コウジ</t>
    </rPh>
    <rPh sb="4" eb="5">
      <t>メイ</t>
    </rPh>
    <phoneticPr fontId="2"/>
  </si>
  <si>
    <t>注  文  書  金  額</t>
    <rPh sb="0" eb="7">
      <t>チュウモンショ</t>
    </rPh>
    <rPh sb="9" eb="13">
      <t>キンガク</t>
    </rPh>
    <phoneticPr fontId="2"/>
  </si>
  <si>
    <t>前回までの既請求額</t>
    <rPh sb="0" eb="2">
      <t>ゼンカイ</t>
    </rPh>
    <rPh sb="5" eb="6">
      <t>キ</t>
    </rPh>
    <rPh sb="6" eb="9">
      <t>セイキュウガク</t>
    </rPh>
    <phoneticPr fontId="2"/>
  </si>
  <si>
    <t>請     求     内     訳</t>
    <rPh sb="0" eb="7">
      <t>セイキュウ</t>
    </rPh>
    <rPh sb="12" eb="19">
      <t>ウチワケ</t>
    </rPh>
    <phoneticPr fontId="2"/>
  </si>
  <si>
    <t>住   所</t>
    <rPh sb="0" eb="5">
      <t>ジュウショ</t>
    </rPh>
    <phoneticPr fontId="2"/>
  </si>
  <si>
    <t>会社名</t>
    <rPh sb="0" eb="3">
      <t>カイシャメイ</t>
    </rPh>
    <phoneticPr fontId="2"/>
  </si>
  <si>
    <t>出  来  高  請  求  明  細  書</t>
    <rPh sb="0" eb="7">
      <t>デキダカ</t>
    </rPh>
    <rPh sb="9" eb="13">
      <t>セイキュウ</t>
    </rPh>
    <rPh sb="15" eb="19">
      <t>メイサイ</t>
    </rPh>
    <rPh sb="21" eb="22">
      <t>ショ</t>
    </rPh>
    <phoneticPr fontId="2"/>
  </si>
  <si>
    <t>普通</t>
    <rPh sb="0" eb="2">
      <t>フツウ</t>
    </rPh>
    <phoneticPr fontId="2"/>
  </si>
  <si>
    <t>当座</t>
    <rPh sb="0" eb="2">
      <t>トウザ</t>
    </rPh>
    <phoneticPr fontId="2"/>
  </si>
  <si>
    <t>任意請求月入力</t>
    <rPh sb="0" eb="2">
      <t>ニンイ</t>
    </rPh>
    <rPh sb="2" eb="4">
      <t>セイキュウ</t>
    </rPh>
    <rPh sb="4" eb="5">
      <t>ツキ</t>
    </rPh>
    <rPh sb="5" eb="7">
      <t>ニュウリョク</t>
    </rPh>
    <phoneticPr fontId="2"/>
  </si>
  <si>
    <t>\</t>
  </si>
  <si>
    <t>小  計 (差引今回請求金額)</t>
    <rPh sb="0" eb="4">
      <t>ショウケイ</t>
    </rPh>
    <rPh sb="6" eb="8">
      <t>サシヒキ</t>
    </rPh>
    <rPh sb="8" eb="10">
      <t>コンカイ</t>
    </rPh>
    <rPh sb="10" eb="14">
      <t>セイキュウガク</t>
    </rPh>
    <phoneticPr fontId="2"/>
  </si>
  <si>
    <t>消  費  税</t>
    <rPh sb="0" eb="7">
      <t>ショウヒゼイ</t>
    </rPh>
    <phoneticPr fontId="2"/>
  </si>
  <si>
    <t>合      計</t>
    <rPh sb="0" eb="1">
      <t>ゴウ</t>
    </rPh>
    <rPh sb="7" eb="8">
      <t>ケイ</t>
    </rPh>
    <phoneticPr fontId="2"/>
  </si>
  <si>
    <t>銀行</t>
  </si>
  <si>
    <t>銀行</t>
    <rPh sb="0" eb="2">
      <t>ギンコウ</t>
    </rPh>
    <phoneticPr fontId="2"/>
  </si>
  <si>
    <t>信用組合</t>
    <rPh sb="0" eb="2">
      <t>シンヨウ</t>
    </rPh>
    <rPh sb="2" eb="4">
      <t>クミアイ</t>
    </rPh>
    <phoneticPr fontId="2"/>
  </si>
  <si>
    <t>信用金庫</t>
    <rPh sb="0" eb="2">
      <t>シンヨウ</t>
    </rPh>
    <rPh sb="2" eb="4">
      <t>キンコ</t>
    </rPh>
    <phoneticPr fontId="2"/>
  </si>
  <si>
    <t>労働金庫</t>
    <rPh sb="0" eb="2">
      <t>ロウドウ</t>
    </rPh>
    <rPh sb="2" eb="4">
      <t>キンコ</t>
    </rPh>
    <phoneticPr fontId="2"/>
  </si>
  <si>
    <t>協同組合</t>
    <rPh sb="0" eb="2">
      <t>キョウドウ</t>
    </rPh>
    <rPh sb="2" eb="4">
      <t>クミアイ</t>
    </rPh>
    <phoneticPr fontId="2"/>
  </si>
  <si>
    <t>～</t>
    <phoneticPr fontId="2"/>
  </si>
  <si>
    <t>工事名</t>
    <rPh sb="0" eb="3">
      <t>コウジメイ</t>
    </rPh>
    <phoneticPr fontId="2"/>
  </si>
  <si>
    <t>前回までの既請求額</t>
    <rPh sb="0" eb="2">
      <t>ゼンカイ</t>
    </rPh>
    <rPh sb="5" eb="6">
      <t>キ</t>
    </rPh>
    <rPh sb="6" eb="8">
      <t>セイキュウ</t>
    </rPh>
    <rPh sb="8" eb="9">
      <t>ガク</t>
    </rPh>
    <phoneticPr fontId="2"/>
  </si>
  <si>
    <t>今回出来高請求額</t>
    <rPh sb="0" eb="2">
      <t>コンカイ</t>
    </rPh>
    <rPh sb="2" eb="5">
      <t>デキダカ</t>
    </rPh>
    <rPh sb="5" eb="7">
      <t>セイキュウ</t>
    </rPh>
    <rPh sb="7" eb="8">
      <t>ガク</t>
    </rPh>
    <phoneticPr fontId="2"/>
  </si>
  <si>
    <t>ｘ</t>
    <phoneticPr fontId="2"/>
  </si>
  <si>
    <t>(</t>
    <phoneticPr fontId="2"/>
  </si>
  <si>
    <t>)</t>
    <phoneticPr fontId="2"/>
  </si>
  <si>
    <t>合        計</t>
    <rPh sb="0" eb="10">
      <t>ゴウケイ</t>
    </rPh>
    <phoneticPr fontId="2"/>
  </si>
  <si>
    <t>)</t>
    <phoneticPr fontId="2"/>
  </si>
  <si>
    <t>月分</t>
    <rPh sb="0" eb="1">
      <t>ツキ</t>
    </rPh>
    <rPh sb="1" eb="2">
      <t>ブン</t>
    </rPh>
    <phoneticPr fontId="2"/>
  </si>
  <si>
    <t>工程</t>
    <rPh sb="0" eb="2">
      <t>コウテイ</t>
    </rPh>
    <phoneticPr fontId="2"/>
  </si>
  <si>
    <t>日</t>
    <rPh sb="0" eb="1">
      <t>ヒ</t>
    </rPh>
    <phoneticPr fontId="2"/>
  </si>
  <si>
    <t xml:space="preserve"> </t>
    <phoneticPr fontId="2"/>
  </si>
  <si>
    <t>総合</t>
    <rPh sb="0" eb="2">
      <t>ソウゴウ</t>
    </rPh>
    <phoneticPr fontId="2"/>
  </si>
  <si>
    <t>合         計</t>
    <rPh sb="0" eb="11">
      <t>ゴウケイ</t>
    </rPh>
    <phoneticPr fontId="2"/>
  </si>
  <si>
    <t>(代表者名)</t>
    <rPh sb="1" eb="4">
      <t>ダイヒョウシャ</t>
    </rPh>
    <rPh sb="4" eb="5">
      <t>シメイ</t>
    </rPh>
    <phoneticPr fontId="2"/>
  </si>
  <si>
    <t>会社名</t>
    <rPh sb="0" eb="2">
      <t>カイシャ</t>
    </rPh>
    <rPh sb="2" eb="3">
      <t>ナ</t>
    </rPh>
    <phoneticPr fontId="2"/>
  </si>
  <si>
    <t>契 約 金 額</t>
    <rPh sb="0" eb="3">
      <t>ケイヤク</t>
    </rPh>
    <rPh sb="4" eb="7">
      <t>キンガク</t>
    </rPh>
    <phoneticPr fontId="2"/>
  </si>
  <si>
    <t>値   引   き</t>
    <rPh sb="0" eb="5">
      <t>ネビ</t>
    </rPh>
    <phoneticPr fontId="2"/>
  </si>
  <si>
    <t>値引</t>
    <rPh sb="0" eb="2">
      <t>ネビキ</t>
    </rPh>
    <phoneticPr fontId="2"/>
  </si>
  <si>
    <t>計</t>
    <rPh sb="0" eb="1">
      <t>ケイ</t>
    </rPh>
    <phoneticPr fontId="2"/>
  </si>
  <si>
    <t>本社回議</t>
    <rPh sb="0" eb="2">
      <t>ホンシャ</t>
    </rPh>
    <rPh sb="2" eb="3">
      <t>カイ</t>
    </rPh>
    <rPh sb="3" eb="4">
      <t>ギ</t>
    </rPh>
    <phoneticPr fontId="2"/>
  </si>
  <si>
    <t>担当者印</t>
    <rPh sb="0" eb="3">
      <t>タントウシャ</t>
    </rPh>
    <rPh sb="3" eb="4">
      <t>イン</t>
    </rPh>
    <phoneticPr fontId="2"/>
  </si>
  <si>
    <t>社長決裁</t>
    <rPh sb="0" eb="2">
      <t>シャチョウ</t>
    </rPh>
    <rPh sb="2" eb="4">
      <t>ケッサイ</t>
    </rPh>
    <phoneticPr fontId="2"/>
  </si>
  <si>
    <t>（契約金額）</t>
    <rPh sb="1" eb="3">
      <t>ケイヤク</t>
    </rPh>
    <rPh sb="3" eb="5">
      <t>キンガク</t>
    </rPh>
    <phoneticPr fontId="2"/>
  </si>
  <si>
    <t>請    求    書　（契約分）</t>
    <rPh sb="0" eb="11">
      <t>セイキュウショ</t>
    </rPh>
    <rPh sb="13" eb="16">
      <t>ケイヤクブン</t>
    </rPh>
    <phoneticPr fontId="2"/>
  </si>
  <si>
    <t>請    求    書　（契約外分）</t>
    <rPh sb="0" eb="11">
      <t>セイキュウショ</t>
    </rPh>
    <rPh sb="13" eb="15">
      <t>ケイヤク</t>
    </rPh>
    <rPh sb="15" eb="16">
      <t>ガイ</t>
    </rPh>
    <rPh sb="16" eb="17">
      <t>ブン</t>
    </rPh>
    <phoneticPr fontId="2"/>
  </si>
  <si>
    <t>調整値引</t>
    <rPh sb="0" eb="2">
      <t>チョウセイ</t>
    </rPh>
    <rPh sb="2" eb="4">
      <t>ネビキ</t>
    </rPh>
    <phoneticPr fontId="2"/>
  </si>
  <si>
    <t>プリントは白黒で結構です</t>
    <rPh sb="5" eb="7">
      <t>シロクロ</t>
    </rPh>
    <rPh sb="8" eb="10">
      <t>ケッコウ</t>
    </rPh>
    <phoneticPr fontId="2"/>
  </si>
  <si>
    <t>請求番号</t>
    <rPh sb="0" eb="2">
      <t>セイキュウ</t>
    </rPh>
    <rPh sb="2" eb="4">
      <t>バンゴウ</t>
    </rPh>
    <phoneticPr fontId="2"/>
  </si>
  <si>
    <t>工事名</t>
    <rPh sb="0" eb="2">
      <t>コウジ</t>
    </rPh>
    <rPh sb="2" eb="3">
      <t>メイ</t>
    </rPh>
    <phoneticPr fontId="2"/>
  </si>
  <si>
    <t>備考</t>
    <rPh sb="0" eb="2">
      <t>ビコウ</t>
    </rPh>
    <phoneticPr fontId="2"/>
  </si>
  <si>
    <t>　　</t>
    <phoneticPr fontId="2"/>
  </si>
  <si>
    <t>住   所</t>
    <rPh sb="0" eb="5">
      <t>ジュウショ</t>
    </rPh>
    <phoneticPr fontId="2"/>
  </si>
  <si>
    <t>会社名</t>
    <rPh sb="0" eb="3">
      <t>カイシャメイ</t>
    </rPh>
    <phoneticPr fontId="2"/>
  </si>
  <si>
    <t>(代表者名)</t>
    <rPh sb="1" eb="4">
      <t>ダイヒョウシャ</t>
    </rPh>
    <rPh sb="4" eb="5">
      <t>シメイ</t>
    </rPh>
    <phoneticPr fontId="2"/>
  </si>
  <si>
    <t>口座名義</t>
    <rPh sb="0" eb="4">
      <t>コウザメイ</t>
    </rPh>
    <phoneticPr fontId="2"/>
  </si>
  <si>
    <t>銀行</t>
    <rPh sb="0" eb="2">
      <t>ギンコウ</t>
    </rPh>
    <phoneticPr fontId="2"/>
  </si>
  <si>
    <t>支店</t>
    <rPh sb="0" eb="2">
      <t>シテン</t>
    </rPh>
    <phoneticPr fontId="2"/>
  </si>
  <si>
    <t>当</t>
    <rPh sb="0" eb="1">
      <t>トウ</t>
    </rPh>
    <phoneticPr fontId="2"/>
  </si>
  <si>
    <t>普</t>
    <rPh sb="0" eb="1">
      <t>フ</t>
    </rPh>
    <phoneticPr fontId="2"/>
  </si>
  <si>
    <t>当月合計請求額</t>
    <rPh sb="0" eb="2">
      <t>トウゲツ</t>
    </rPh>
    <rPh sb="2" eb="3">
      <t>ゴウ</t>
    </rPh>
    <rPh sb="3" eb="4">
      <t>ケイ</t>
    </rPh>
    <rPh sb="4" eb="6">
      <t>セイキュウ</t>
    </rPh>
    <rPh sb="6" eb="7">
      <t>ガク</t>
    </rPh>
    <phoneticPr fontId="2"/>
  </si>
  <si>
    <t>上記の通り請求致します</t>
  </si>
  <si>
    <t>　総　合　請　求　書　</t>
    <rPh sb="1" eb="2">
      <t>フサ</t>
    </rPh>
    <rPh sb="3" eb="4">
      <t>ゴウ</t>
    </rPh>
    <rPh sb="5" eb="6">
      <t>ショウ</t>
    </rPh>
    <rPh sb="7" eb="8">
      <t>モトム</t>
    </rPh>
    <rPh sb="9" eb="10">
      <t>ショ</t>
    </rPh>
    <phoneticPr fontId="2"/>
  </si>
  <si>
    <t>口座種別</t>
    <rPh sb="0" eb="2">
      <t>コウザ</t>
    </rPh>
    <rPh sb="2" eb="4">
      <t>シュベツ</t>
    </rPh>
    <phoneticPr fontId="2"/>
  </si>
  <si>
    <t>口座番号</t>
    <rPh sb="0" eb="2">
      <t>コウザ</t>
    </rPh>
    <rPh sb="2" eb="4">
      <t>バンゴウ</t>
    </rPh>
    <phoneticPr fontId="2"/>
  </si>
  <si>
    <t>〒</t>
    <phoneticPr fontId="2"/>
  </si>
  <si>
    <t>TEL</t>
    <phoneticPr fontId="2"/>
  </si>
  <si>
    <t>FAX</t>
    <phoneticPr fontId="2"/>
  </si>
  <si>
    <t>振込銀行</t>
    <rPh sb="0" eb="2">
      <t>フリコミ</t>
    </rPh>
    <rPh sb="2" eb="4">
      <t>ギンコウ</t>
    </rPh>
    <phoneticPr fontId="2"/>
  </si>
  <si>
    <t>（税込）</t>
    <rPh sb="1" eb="3">
      <t>ゼイコミ</t>
    </rPh>
    <phoneticPr fontId="2"/>
  </si>
  <si>
    <t>税別　請求額　計</t>
    <rPh sb="0" eb="2">
      <t>ゼイベツ</t>
    </rPh>
    <rPh sb="3" eb="5">
      <t>セイキュウ</t>
    </rPh>
    <rPh sb="5" eb="6">
      <t>ガク</t>
    </rPh>
    <rPh sb="7" eb="8">
      <t>ケイ</t>
    </rPh>
    <phoneticPr fontId="2"/>
  </si>
  <si>
    <t>消費税</t>
    <rPh sb="0" eb="3">
      <t>ショウヒゼイ</t>
    </rPh>
    <phoneticPr fontId="2"/>
  </si>
  <si>
    <t>合　　　　計</t>
    <phoneticPr fontId="2"/>
  </si>
  <si>
    <t>令和　　年　　月　　日</t>
    <rPh sb="0" eb="2">
      <t>レイワ</t>
    </rPh>
    <phoneticPr fontId="2"/>
  </si>
  <si>
    <t>T</t>
    <phoneticPr fontId="2"/>
  </si>
  <si>
    <t xml:space="preserve">  東液流通株式会社  御中</t>
    <rPh sb="2" eb="3">
      <t>ヒガシ</t>
    </rPh>
    <rPh sb="3" eb="4">
      <t>エキ</t>
    </rPh>
    <rPh sb="4" eb="6">
      <t>リュウツウ</t>
    </rPh>
    <rPh sb="6" eb="10">
      <t>カブシキガイシャ</t>
    </rPh>
    <rPh sb="12" eb="14">
      <t>オンチュウ</t>
    </rPh>
    <phoneticPr fontId="2"/>
  </si>
  <si>
    <r>
      <t>東液流通株式会社</t>
    </r>
    <r>
      <rPr>
        <sz val="18"/>
        <rFont val="ＭＳ Ｐ明朝"/>
        <family val="1"/>
        <charset val="128"/>
      </rPr>
      <t>　</t>
    </r>
    <r>
      <rPr>
        <sz val="14"/>
        <rFont val="ＭＳ Ｐ明朝"/>
        <family val="1"/>
        <charset val="128"/>
      </rPr>
      <t>御中</t>
    </r>
    <rPh sb="0" eb="1">
      <t>ヒガシ</t>
    </rPh>
    <rPh sb="1" eb="2">
      <t>エキ</t>
    </rPh>
    <rPh sb="2" eb="4">
      <t>リュウツウ</t>
    </rPh>
    <rPh sb="4" eb="8">
      <t>カブシキガイシャ</t>
    </rPh>
    <rPh sb="9" eb="11">
      <t>オンチュウ</t>
    </rPh>
    <phoneticPr fontId="2"/>
  </si>
  <si>
    <t>東液流通株式会社  処  理  欄</t>
    <rPh sb="10" eb="14">
      <t>ショリ</t>
    </rPh>
    <rPh sb="16" eb="17">
      <t>ラン</t>
    </rPh>
    <phoneticPr fontId="2"/>
  </si>
  <si>
    <r>
      <t>東液流通
査定額</t>
    </r>
    <r>
      <rPr>
        <sz val="9"/>
        <rFont val="ＭＳ Ｐ明朝"/>
        <family val="1"/>
        <charset val="128"/>
      </rPr>
      <t>（税別）</t>
    </r>
    <rPh sb="5" eb="7">
      <t>サテイ</t>
    </rPh>
    <rPh sb="7" eb="8">
      <t>ガク</t>
    </rPh>
    <rPh sb="9" eb="11">
      <t>ゼイベツ</t>
    </rPh>
    <phoneticPr fontId="2"/>
  </si>
  <si>
    <t>契約
（有・外）</t>
    <rPh sb="0" eb="2">
      <t>ケイヤク</t>
    </rPh>
    <rPh sb="4" eb="5">
      <t>ア</t>
    </rPh>
    <rPh sb="6" eb="7">
      <t>ガイ</t>
    </rPh>
    <phoneticPr fontId="2"/>
  </si>
  <si>
    <r>
      <t xml:space="preserve">請求額
</t>
    </r>
    <r>
      <rPr>
        <sz val="9"/>
        <rFont val="ＭＳ Ｐ明朝"/>
        <family val="1"/>
        <charset val="128"/>
      </rPr>
      <t>(税別）</t>
    </r>
    <rPh sb="0" eb="2">
      <t>セイキュウ</t>
    </rPh>
    <rPh sb="2" eb="3">
      <t>ガク</t>
    </rPh>
    <rPh sb="5" eb="7">
      <t>ゼイベツ</t>
    </rPh>
    <phoneticPr fontId="2"/>
  </si>
  <si>
    <t>〒963-0914　福島県郡山市西田町木村字川端76</t>
    <phoneticPr fontId="2"/>
  </si>
  <si>
    <t>インボイス番号</t>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</si>
</sst>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43" formatCode="_ * #,##0.00_ ;_ * \-#,##0.00_ ;_ * &quot;-&quot;??_ ;_ @_ "/>
    <numFmt numFmtId="176" formatCode="000000#"/>
    <numFmt numFmtId="177" formatCode="0###\-0###\-0###"/>
    <numFmt numFmtId="178" formatCode="\5000000#"/>
    <numFmt numFmtId="179" formatCode="m/d"/>
    <numFmt numFmtId="180" formatCode="0;&quot;▲ &quot;0"/>
    <numFmt numFmtId="181" formatCode="###\-####"/>
    <numFmt numFmtId="182" formatCode="0_ ;[Red]\-0\ "/>
    <numFmt numFmtId="183" formatCode="0###\-###\-0###"/>
    <numFmt numFmtId="184" formatCode="#,##0.0;[Red]\-#,##0.0"/>
    <numFmt numFmtId="185" formatCode="0.00_ "/>
    <numFmt numFmtId="186" formatCode="0.00_);[Red]\(0.00\)"/>
    <numFmt numFmtId="187"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4"/>
      <name val="ＭＳ Ｐ明朝"/>
      <family val="1"/>
      <charset val="128"/>
    </font>
    <font>
      <b/>
      <sz val="18"/>
      <name val="ＭＳ Ｐ明朝"/>
      <family val="1"/>
      <charset val="128"/>
    </font>
    <font>
      <sz val="8"/>
      <name val="ＭＳ Ｐ明朝"/>
      <family val="1"/>
      <charset val="128"/>
    </font>
    <font>
      <sz val="10"/>
      <name val="ＭＳ Ｐ明朝"/>
      <family val="1"/>
      <charset val="128"/>
    </font>
    <font>
      <sz val="11"/>
      <name val="ＭＳ Ｐゴシック"/>
      <family val="3"/>
      <charset val="128"/>
    </font>
    <font>
      <b/>
      <sz val="16"/>
      <name val="ＭＳ Ｐ明朝"/>
      <family val="1"/>
      <charset val="128"/>
    </font>
    <font>
      <b/>
      <sz val="11"/>
      <name val="ＭＳ Ｐ明朝"/>
      <family val="1"/>
      <charset val="128"/>
    </font>
    <font>
      <b/>
      <sz val="12"/>
      <name val="ＭＳ Ｐ明朝"/>
      <family val="1"/>
      <charset val="128"/>
    </font>
    <font>
      <b/>
      <sz val="22"/>
      <name val="ＭＳ Ｐ明朝"/>
      <family val="1"/>
      <charset val="128"/>
    </font>
    <font>
      <sz val="16"/>
      <name val="ＭＳ Ｐゴシック"/>
      <family val="3"/>
      <charset val="128"/>
    </font>
    <font>
      <sz val="12"/>
      <name val="ＭＳ Ｐゴシック"/>
      <family val="3"/>
      <charset val="128"/>
    </font>
    <font>
      <sz val="12"/>
      <name val="ＭＳ Ｐ明朝"/>
      <family val="1"/>
      <charset val="128"/>
    </font>
    <font>
      <sz val="16"/>
      <name val="ＭＳ Ｐ明朝"/>
      <family val="1"/>
      <charset val="128"/>
    </font>
    <font>
      <sz val="18"/>
      <name val="ＭＳ Ｐ明朝"/>
      <family val="1"/>
      <charset val="128"/>
    </font>
    <font>
      <sz val="18"/>
      <name val="ＭＳ Ｐゴシック"/>
      <family val="3"/>
      <charset val="128"/>
    </font>
    <font>
      <sz val="28"/>
      <name val="ＭＳ Ｐ明朝"/>
      <family val="1"/>
      <charset val="128"/>
    </font>
    <font>
      <sz val="18"/>
      <name val="ＭＳ Ｐゴシック"/>
      <family val="3"/>
      <charset val="128"/>
    </font>
    <font>
      <sz val="9"/>
      <color indexed="81"/>
      <name val="ＭＳ Ｐゴシック"/>
      <family val="3"/>
      <charset val="128"/>
    </font>
    <font>
      <b/>
      <sz val="12"/>
      <color indexed="81"/>
      <name val="ＭＳ Ｐゴシック"/>
      <family val="3"/>
      <charset val="128"/>
    </font>
    <font>
      <sz val="15"/>
      <name val="ＭＳ Ｐ明朝"/>
      <family val="1"/>
      <charset val="128"/>
    </font>
    <font>
      <sz val="15"/>
      <name val="ＭＳ Ｐゴシック"/>
      <family val="3"/>
      <charset val="128"/>
    </font>
    <font>
      <b/>
      <sz val="14"/>
      <name val="ＭＳ Ｐ明朝"/>
      <family val="1"/>
      <charset val="128"/>
    </font>
    <font>
      <b/>
      <sz val="14"/>
      <color indexed="81"/>
      <name val="ＭＳ Ｐゴシック"/>
      <family val="3"/>
      <charset val="128"/>
    </font>
    <font>
      <sz val="14"/>
      <name val="ＭＳ Ｐゴシック"/>
      <family val="3"/>
      <charset val="128"/>
    </font>
    <font>
      <sz val="9"/>
      <name val="ＭＳ Ｐゴシック"/>
      <family val="3"/>
      <charset val="128"/>
    </font>
    <font>
      <b/>
      <sz val="12"/>
      <color indexed="10"/>
      <name val="ＭＳ Ｐ明朝"/>
      <family val="1"/>
      <charset val="128"/>
    </font>
    <font>
      <b/>
      <sz val="12"/>
      <color indexed="10"/>
      <name val="ＭＳ Ｐゴシック"/>
      <family val="3"/>
      <charset val="128"/>
    </font>
    <font>
      <sz val="9"/>
      <name val="ＭＳ Ｐ明朝"/>
      <family val="1"/>
      <charset val="128"/>
    </font>
    <font>
      <b/>
      <sz val="18"/>
      <name val="HGｺﾞｼｯｸE"/>
      <family val="3"/>
      <charset val="128"/>
    </font>
    <font>
      <u val="double"/>
      <sz val="20"/>
      <name val="ＭＳ Ｐゴシック"/>
      <family val="3"/>
      <charset val="128"/>
    </font>
    <font>
      <sz val="10"/>
      <name val="ＭＳ Ｐゴシック"/>
      <family val="3"/>
      <charset val="128"/>
    </font>
    <font>
      <sz val="16"/>
      <name val="HGｺﾞｼｯｸE"/>
      <family val="3"/>
      <charset val="128"/>
    </font>
    <font>
      <sz val="12"/>
      <color theme="0"/>
      <name val="ＭＳ Ｐ明朝"/>
      <family val="1"/>
      <charset val="128"/>
    </font>
    <font>
      <sz val="11"/>
      <color theme="0"/>
      <name val="ＭＳ Ｐ明朝"/>
      <family val="1"/>
      <charset val="128"/>
    </font>
    <font>
      <sz val="11"/>
      <color theme="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rgb="FF00B050"/>
        <bgColor indexed="64"/>
      </patternFill>
    </fill>
  </fills>
  <borders count="140">
    <border>
      <left/>
      <right/>
      <top/>
      <bottom/>
      <diagonal/>
    </border>
    <border>
      <left/>
      <right/>
      <top style="thick">
        <color indexed="64"/>
      </top>
      <bottom/>
      <diagonal/>
    </border>
    <border>
      <left style="thick">
        <color indexed="64"/>
      </left>
      <right/>
      <top/>
      <bottom/>
      <diagonal/>
    </border>
    <border>
      <left/>
      <right style="thin">
        <color indexed="64"/>
      </right>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style="thin">
        <color indexed="64"/>
      </top>
      <bottom/>
      <diagonal/>
    </border>
    <border>
      <left/>
      <right/>
      <top style="thick">
        <color indexed="64"/>
      </top>
      <bottom style="thin">
        <color indexed="64"/>
      </bottom>
      <diagonal/>
    </border>
    <border>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ashed">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top/>
      <bottom style="dashed">
        <color indexed="64"/>
      </bottom>
      <diagonal/>
    </border>
    <border>
      <left/>
      <right/>
      <top style="dashed">
        <color indexed="64"/>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ck">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diagonalDown="1">
      <left/>
      <right style="thin">
        <color indexed="64"/>
      </right>
      <top style="thin">
        <color indexed="64"/>
      </top>
      <bottom/>
      <diagonal style="thin">
        <color indexed="8"/>
      </diagonal>
    </border>
    <border diagonalDown="1">
      <left style="thin">
        <color indexed="64"/>
      </left>
      <right/>
      <top/>
      <bottom style="thin">
        <color indexed="64"/>
      </bottom>
      <diagonal style="thin">
        <color indexed="8"/>
      </diagonal>
    </border>
    <border diagonalDown="1">
      <left/>
      <right/>
      <top/>
      <bottom style="thin">
        <color indexed="64"/>
      </bottom>
      <diagonal style="thin">
        <color indexed="8"/>
      </diagonal>
    </border>
    <border diagonalDown="1">
      <left/>
      <right style="thin">
        <color indexed="64"/>
      </right>
      <top/>
      <bottom style="thin">
        <color indexed="64"/>
      </bottom>
      <diagonal style="thin">
        <color indexed="8"/>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03">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5" fillId="0" borderId="8" xfId="0" applyFont="1" applyBorder="1" applyAlignment="1">
      <alignment horizontal="center"/>
    </xf>
    <xf numFmtId="0" fontId="5" fillId="0" borderId="9" xfId="0" applyFont="1" applyBorder="1" applyAlignment="1">
      <alignment horizontal="center"/>
    </xf>
    <xf numFmtId="0" fontId="3" fillId="0" borderId="0" xfId="0" applyFont="1" applyAlignment="1">
      <alignment vertical="top"/>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4"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horizontal="center" vertical="center"/>
    </xf>
    <xf numFmtId="0" fontId="3" fillId="0" borderId="14" xfId="0" applyFont="1" applyBorder="1"/>
    <xf numFmtId="0" fontId="8" fillId="0" borderId="15" xfId="0" applyFont="1" applyBorder="1" applyAlignment="1">
      <alignment vertical="center"/>
    </xf>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8" fillId="0" borderId="0" xfId="0" applyFont="1" applyAlignment="1">
      <alignment vertical="top"/>
    </xf>
    <xf numFmtId="0" fontId="8" fillId="0" borderId="22" xfId="0" applyFont="1" applyBorder="1" applyAlignment="1">
      <alignment vertical="center"/>
    </xf>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10" fillId="0" borderId="30" xfId="0" applyFont="1" applyBorder="1" applyAlignment="1">
      <alignment horizontal="center"/>
    </xf>
    <xf numFmtId="0" fontId="0" fillId="0" borderId="4" xfId="0"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4" xfId="0" applyFont="1" applyBorder="1" applyAlignment="1">
      <alignment horizontal="center" vertical="top"/>
    </xf>
    <xf numFmtId="0" fontId="13" fillId="0" borderId="31" xfId="0" applyFont="1" applyBorder="1" applyAlignment="1">
      <alignment horizontal="center" vertical="center"/>
    </xf>
    <xf numFmtId="0" fontId="3" fillId="0" borderId="31" xfId="0" applyFont="1" applyBorder="1"/>
    <xf numFmtId="0" fontId="6" fillId="0" borderId="0" xfId="0" applyFont="1" applyAlignment="1">
      <alignment horizontal="right"/>
    </xf>
    <xf numFmtId="0" fontId="12" fillId="0" borderId="0" xfId="0" applyFont="1" applyAlignment="1">
      <alignment horizontal="left"/>
    </xf>
    <xf numFmtId="0" fontId="4" fillId="0" borderId="0" xfId="0" applyFont="1" applyAlignment="1">
      <alignment horizontal="left"/>
    </xf>
    <xf numFmtId="0" fontId="12" fillId="0" borderId="0" xfId="0" applyFont="1" applyAlignment="1">
      <alignment vertical="top"/>
    </xf>
    <xf numFmtId="0" fontId="16" fillId="0" borderId="0" xfId="0" applyFont="1"/>
    <xf numFmtId="0" fontId="16" fillId="0" borderId="6" xfId="0" applyFont="1" applyBorder="1"/>
    <xf numFmtId="0" fontId="16" fillId="0" borderId="10" xfId="0" applyFont="1" applyBorder="1" applyAlignment="1">
      <alignment vertical="top"/>
    </xf>
    <xf numFmtId="0" fontId="5" fillId="0" borderId="33" xfId="0" applyFont="1" applyBorder="1" applyAlignment="1">
      <alignment vertical="center"/>
    </xf>
    <xf numFmtId="0" fontId="7" fillId="0" borderId="0" xfId="0" applyFont="1" applyAlignment="1">
      <alignment horizontal="center" vertical="center"/>
    </xf>
    <xf numFmtId="0" fontId="16" fillId="0" borderId="6" xfId="0" applyFont="1" applyBorder="1" applyAlignment="1">
      <alignment horizontal="left" vertical="center"/>
    </xf>
    <xf numFmtId="14" fontId="3" fillId="0" borderId="0" xfId="0" applyNumberFormat="1" applyFont="1"/>
    <xf numFmtId="0" fontId="16" fillId="0" borderId="32" xfId="0" applyFont="1" applyBorder="1" applyAlignment="1">
      <alignment horizontal="center" vertical="center"/>
    </xf>
    <xf numFmtId="0" fontId="17" fillId="0" borderId="34" xfId="0" quotePrefix="1" applyFont="1" applyBorder="1" applyAlignment="1">
      <alignment horizontal="left"/>
    </xf>
    <xf numFmtId="43" fontId="14" fillId="0" borderId="0" xfId="2" applyNumberFormat="1" applyFont="1"/>
    <xf numFmtId="0" fontId="5" fillId="0" borderId="35" xfId="0" applyFont="1" applyBorder="1" applyAlignment="1">
      <alignment vertical="center"/>
    </xf>
    <xf numFmtId="0" fontId="5" fillId="0" borderId="36" xfId="0" applyFont="1" applyBorder="1" applyAlignment="1">
      <alignment vertical="center"/>
    </xf>
    <xf numFmtId="180" fontId="0" fillId="0" borderId="3" xfId="0" applyNumberFormat="1" applyBorder="1"/>
    <xf numFmtId="180" fontId="0" fillId="0" borderId="28" xfId="0" applyNumberFormat="1" applyBorder="1"/>
    <xf numFmtId="180" fontId="0" fillId="0" borderId="4" xfId="0" applyNumberFormat="1" applyBorder="1"/>
    <xf numFmtId="180" fontId="0" fillId="0" borderId="11" xfId="0" applyNumberFormat="1" applyBorder="1"/>
    <xf numFmtId="180" fontId="0" fillId="0" borderId="6" xfId="0" applyNumberFormat="1" applyBorder="1"/>
    <xf numFmtId="180" fontId="0" fillId="0" borderId="0" xfId="0" applyNumberFormat="1"/>
    <xf numFmtId="180" fontId="0" fillId="0" borderId="13" xfId="0" applyNumberFormat="1" applyBorder="1"/>
    <xf numFmtId="180" fontId="0" fillId="0" borderId="10" xfId="0" applyNumberFormat="1" applyBorder="1"/>
    <xf numFmtId="180" fontId="0" fillId="0" borderId="12" xfId="0" applyNumberFormat="1" applyBorder="1"/>
    <xf numFmtId="0" fontId="3" fillId="0" borderId="37" xfId="0" applyFont="1" applyBorder="1"/>
    <xf numFmtId="0" fontId="3" fillId="0" borderId="38" xfId="0" quotePrefix="1" applyFont="1" applyBorder="1" applyAlignment="1">
      <alignment horizontal="left"/>
    </xf>
    <xf numFmtId="0" fontId="3" fillId="0" borderId="38" xfId="0" applyFont="1" applyBorder="1"/>
    <xf numFmtId="0" fontId="16" fillId="0" borderId="28" xfId="0" applyFont="1" applyBorder="1" applyAlignment="1">
      <alignment horizontal="right" vertical="center"/>
    </xf>
    <xf numFmtId="0" fontId="3" fillId="2" borderId="27" xfId="0" applyFont="1" applyFill="1" applyBorder="1"/>
    <xf numFmtId="179" fontId="5" fillId="0" borderId="33" xfId="0" applyNumberFormat="1" applyFont="1" applyBorder="1" applyAlignment="1">
      <alignment horizontal="center" vertical="center"/>
    </xf>
    <xf numFmtId="0" fontId="11" fillId="0" borderId="31" xfId="0" applyFont="1" applyBorder="1" applyAlignment="1">
      <alignment horizontal="center"/>
    </xf>
    <xf numFmtId="0" fontId="26" fillId="0" borderId="39" xfId="0" applyFont="1" applyBorder="1" applyAlignment="1">
      <alignment vertical="top"/>
    </xf>
    <xf numFmtId="0" fontId="15" fillId="0" borderId="14" xfId="0" applyFont="1" applyBorder="1" applyAlignment="1">
      <alignment horizontal="center" vertical="center"/>
    </xf>
    <xf numFmtId="179" fontId="5" fillId="0" borderId="32" xfId="0" applyNumberFormat="1" applyFont="1" applyBorder="1" applyAlignment="1">
      <alignment horizontal="center" vertical="center"/>
    </xf>
    <xf numFmtId="0" fontId="5" fillId="0" borderId="30" xfId="0" applyFont="1" applyBorder="1" applyAlignment="1">
      <alignment horizontal="left"/>
    </xf>
    <xf numFmtId="0" fontId="11" fillId="0" borderId="31" xfId="0" applyFont="1" applyBorder="1" applyAlignment="1">
      <alignment horizontal="right"/>
    </xf>
    <xf numFmtId="0" fontId="11" fillId="0" borderId="31" xfId="0" applyFont="1" applyBorder="1" applyAlignment="1">
      <alignment horizontal="left"/>
    </xf>
    <xf numFmtId="0" fontId="3" fillId="0" borderId="27" xfId="0" applyFont="1" applyBorder="1" applyAlignment="1">
      <alignment horizontal="center" vertical="center"/>
    </xf>
    <xf numFmtId="0" fontId="11" fillId="0" borderId="0" xfId="0" applyFont="1" applyAlignment="1">
      <alignment horizontal="left"/>
    </xf>
    <xf numFmtId="0" fontId="12" fillId="0" borderId="0" xfId="0" applyFont="1" applyAlignment="1">
      <alignment horizontal="right"/>
    </xf>
    <xf numFmtId="0" fontId="12" fillId="0" borderId="0" xfId="0" applyFont="1" applyAlignment="1">
      <alignment horizontal="center"/>
    </xf>
    <xf numFmtId="0" fontId="3" fillId="0" borderId="27" xfId="0" applyFont="1" applyBorder="1" applyAlignment="1">
      <alignment horizontal="right"/>
    </xf>
    <xf numFmtId="0" fontId="3" fillId="0" borderId="27" xfId="0" quotePrefix="1" applyFont="1" applyBorder="1" applyAlignment="1">
      <alignment horizontal="center"/>
    </xf>
    <xf numFmtId="9" fontId="3" fillId="0" borderId="40" xfId="0" applyNumberFormat="1" applyFont="1" applyBorder="1"/>
    <xf numFmtId="179" fontId="5" fillId="0" borderId="36" xfId="0" applyNumberFormat="1" applyFont="1" applyBorder="1" applyAlignment="1">
      <alignment horizontal="center" vertical="center"/>
    </xf>
    <xf numFmtId="0" fontId="16" fillId="0" borderId="6" xfId="0" quotePrefix="1" applyFont="1" applyBorder="1" applyAlignment="1">
      <alignment horizontal="left"/>
    </xf>
    <xf numFmtId="185" fontId="3" fillId="0" borderId="17" xfId="0" applyNumberFormat="1" applyFont="1" applyBorder="1"/>
    <xf numFmtId="0" fontId="3" fillId="0" borderId="42" xfId="0" applyFont="1" applyBorder="1" applyAlignment="1">
      <alignment horizontal="center" vertical="center"/>
    </xf>
    <xf numFmtId="0" fontId="12" fillId="0" borderId="0" xfId="0" applyFont="1" applyAlignment="1">
      <alignment wrapText="1"/>
    </xf>
    <xf numFmtId="0" fontId="16" fillId="0" borderId="30" xfId="0" applyFont="1" applyBorder="1" applyAlignment="1">
      <alignment horizontal="left"/>
    </xf>
    <xf numFmtId="9" fontId="3" fillId="0" borderId="27" xfId="1" applyFont="1" applyBorder="1" applyAlignment="1">
      <alignment horizontal="right"/>
    </xf>
    <xf numFmtId="0" fontId="3" fillId="0" borderId="15" xfId="0" applyFont="1" applyBorder="1"/>
    <xf numFmtId="0" fontId="32" fillId="0" borderId="0" xfId="0" applyFont="1" applyAlignment="1">
      <alignment horizontal="right"/>
    </xf>
    <xf numFmtId="187" fontId="3" fillId="0" borderId="0" xfId="0" applyNumberFormat="1" applyFont="1"/>
    <xf numFmtId="0" fontId="3" fillId="0" borderId="0" xfId="0" applyFont="1" applyAlignment="1">
      <alignment horizontal="center" vertical="center" wrapText="1"/>
    </xf>
    <xf numFmtId="0" fontId="3" fillId="0" borderId="43" xfId="0" applyFont="1" applyBorder="1"/>
    <xf numFmtId="0" fontId="33" fillId="0" borderId="0" xfId="0" applyFont="1"/>
    <xf numFmtId="187" fontId="3" fillId="0" borderId="44" xfId="0" applyNumberFormat="1" applyFont="1" applyBorder="1"/>
    <xf numFmtId="0" fontId="8" fillId="0" borderId="43" xfId="0" applyFont="1" applyBorder="1" applyAlignment="1">
      <alignment horizontal="right"/>
    </xf>
    <xf numFmtId="0" fontId="8" fillId="0" borderId="45" xfId="0" applyFont="1" applyBorder="1" applyAlignment="1">
      <alignment vertical="center"/>
    </xf>
    <xf numFmtId="0" fontId="8" fillId="0" borderId="46" xfId="0" applyFont="1" applyBorder="1" applyAlignment="1">
      <alignment horizontal="right" vertical="center"/>
    </xf>
    <xf numFmtId="0" fontId="8" fillId="0" borderId="46" xfId="0" applyFont="1" applyBorder="1" applyAlignment="1">
      <alignment horizontal="center"/>
    </xf>
    <xf numFmtId="0" fontId="8" fillId="0" borderId="46" xfId="0" quotePrefix="1" applyFont="1" applyBorder="1" applyAlignment="1">
      <alignment horizontal="center"/>
    </xf>
    <xf numFmtId="0" fontId="8"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xf>
    <xf numFmtId="0" fontId="3" fillId="0" borderId="51" xfId="0" applyFont="1" applyBorder="1" applyAlignment="1">
      <alignment horizontal="center"/>
    </xf>
    <xf numFmtId="0" fontId="3" fillId="0" borderId="52" xfId="0" applyFont="1" applyBorder="1"/>
    <xf numFmtId="0" fontId="3" fillId="0" borderId="55" xfId="0" applyFont="1" applyBorder="1" applyAlignment="1">
      <alignment horizontal="center"/>
    </xf>
    <xf numFmtId="38" fontId="3" fillId="0" borderId="47" xfId="2" applyFont="1" applyFill="1" applyBorder="1"/>
    <xf numFmtId="38" fontId="3" fillId="0" borderId="58" xfId="2" applyFont="1" applyFill="1" applyBorder="1"/>
    <xf numFmtId="38" fontId="3" fillId="0" borderId="59" xfId="2" applyFont="1" applyFill="1" applyBorder="1"/>
    <xf numFmtId="38" fontId="3" fillId="0" borderId="56" xfId="2" applyFont="1" applyFill="1" applyBorder="1"/>
    <xf numFmtId="38" fontId="3" fillId="0" borderId="60" xfId="2" applyFont="1" applyFill="1" applyBorder="1"/>
    <xf numFmtId="38" fontId="3" fillId="0" borderId="61" xfId="2" applyFont="1" applyFill="1" applyBorder="1"/>
    <xf numFmtId="38" fontId="3" fillId="0" borderId="53" xfId="2" applyFont="1" applyFill="1" applyBorder="1"/>
    <xf numFmtId="38" fontId="3" fillId="0" borderId="62" xfId="2" applyFont="1" applyFill="1" applyBorder="1"/>
    <xf numFmtId="38" fontId="3" fillId="0" borderId="63" xfId="2" applyFont="1" applyFill="1" applyBorder="1"/>
    <xf numFmtId="0" fontId="5" fillId="0" borderId="64" xfId="0" applyFont="1" applyBorder="1" applyAlignment="1">
      <alignment horizontal="center" vertical="center"/>
    </xf>
    <xf numFmtId="0" fontId="8" fillId="0" borderId="66" xfId="0" applyFont="1" applyBorder="1" applyAlignment="1">
      <alignment horizontal="right"/>
    </xf>
    <xf numFmtId="0" fontId="8" fillId="0" borderId="0" xfId="0" applyFont="1" applyAlignment="1">
      <alignment horizontal="left" vertical="center"/>
    </xf>
    <xf numFmtId="0" fontId="3" fillId="0" borderId="69" xfId="0" applyFont="1" applyBorder="1" applyAlignment="1">
      <alignment horizontal="center"/>
    </xf>
    <xf numFmtId="38" fontId="3" fillId="0" borderId="70" xfId="2" applyFont="1" applyFill="1" applyBorder="1"/>
    <xf numFmtId="38" fontId="3" fillId="0" borderId="71" xfId="2" applyFont="1" applyFill="1" applyBorder="1"/>
    <xf numFmtId="0" fontId="7" fillId="0" borderId="0" xfId="0" applyFont="1" applyAlignment="1">
      <alignment horizontal="right"/>
    </xf>
    <xf numFmtId="49" fontId="3" fillId="0" borderId="59" xfId="2" applyNumberFormat="1" applyFont="1" applyFill="1" applyBorder="1"/>
    <xf numFmtId="0" fontId="8" fillId="0" borderId="133" xfId="0" quotePrefix="1" applyFont="1" applyBorder="1" applyAlignment="1">
      <alignment horizontal="center" vertical="center"/>
    </xf>
    <xf numFmtId="0" fontId="3" fillId="3" borderId="27" xfId="0" applyFont="1" applyFill="1" applyBorder="1"/>
    <xf numFmtId="0" fontId="3" fillId="3" borderId="17" xfId="0" applyFont="1" applyFill="1" applyBorder="1"/>
    <xf numFmtId="0" fontId="3" fillId="3" borderId="14" xfId="0" applyFont="1" applyFill="1" applyBorder="1"/>
    <xf numFmtId="0" fontId="3" fillId="3" borderId="16" xfId="0" applyFont="1" applyFill="1" applyBorder="1"/>
    <xf numFmtId="0" fontId="3" fillId="3" borderId="17" xfId="0" applyFont="1" applyFill="1" applyBorder="1" applyAlignment="1">
      <alignment horizontal="center"/>
    </xf>
    <xf numFmtId="0" fontId="3" fillId="3" borderId="57" xfId="0" applyFont="1" applyFill="1" applyBorder="1"/>
    <xf numFmtId="0" fontId="3" fillId="3" borderId="13" xfId="0" applyFont="1" applyFill="1" applyBorder="1"/>
    <xf numFmtId="0" fontId="3" fillId="3" borderId="52" xfId="0" applyFont="1" applyFill="1" applyBorder="1"/>
    <xf numFmtId="5" fontId="10" fillId="3" borderId="65" xfId="0" applyNumberFormat="1" applyFont="1" applyFill="1" applyBorder="1" applyAlignment="1">
      <alignment horizontal="center" vertical="center"/>
    </xf>
    <xf numFmtId="0" fontId="24" fillId="3" borderId="0" xfId="0" applyFont="1" applyFill="1"/>
    <xf numFmtId="0" fontId="25" fillId="3" borderId="0" xfId="0" applyFont="1" applyFill="1" applyAlignment="1">
      <alignment vertical="top" wrapText="1"/>
    </xf>
    <xf numFmtId="0" fontId="25" fillId="3" borderId="43" xfId="0" applyFont="1" applyFill="1" applyBorder="1" applyAlignment="1">
      <alignment vertical="top" wrapText="1"/>
    </xf>
    <xf numFmtId="0" fontId="8"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36" fillId="0" borderId="0" xfId="0" applyFont="1"/>
    <xf numFmtId="179" fontId="5" fillId="3" borderId="32" xfId="0" applyNumberFormat="1" applyFont="1" applyFill="1" applyBorder="1" applyAlignment="1">
      <alignment horizontal="center" vertical="center"/>
    </xf>
    <xf numFmtId="9" fontId="1" fillId="3" borderId="14" xfId="0" applyNumberFormat="1" applyFont="1" applyFill="1" applyBorder="1" applyAlignment="1">
      <alignment vertical="center"/>
    </xf>
    <xf numFmtId="9" fontId="1" fillId="3" borderId="16" xfId="0" applyNumberFormat="1" applyFont="1" applyFill="1" applyBorder="1" applyAlignment="1">
      <alignment vertical="center"/>
    </xf>
    <xf numFmtId="0" fontId="3" fillId="3" borderId="16" xfId="0" applyFont="1" applyFill="1" applyBorder="1" applyAlignment="1">
      <alignment horizontal="center" vertical="center"/>
    </xf>
    <xf numFmtId="0" fontId="3" fillId="3" borderId="17" xfId="0" applyFont="1" applyFill="1" applyBorder="1" applyAlignment="1">
      <alignment horizontal="left"/>
    </xf>
    <xf numFmtId="0" fontId="3" fillId="3" borderId="16" xfId="0" applyFont="1" applyFill="1" applyBorder="1" applyAlignment="1">
      <alignment horizontal="left"/>
    </xf>
    <xf numFmtId="0" fontId="3" fillId="3" borderId="40" xfId="0" applyFont="1" applyFill="1" applyBorder="1"/>
    <xf numFmtId="185" fontId="3" fillId="3" borderId="13" xfId="0" applyNumberFormat="1" applyFont="1" applyFill="1" applyBorder="1"/>
    <xf numFmtId="185" fontId="3" fillId="3" borderId="17" xfId="0" applyNumberFormat="1" applyFont="1" applyFill="1" applyBorder="1"/>
    <xf numFmtId="9" fontId="3" fillId="3" borderId="27" xfId="0" applyNumberFormat="1" applyFont="1" applyFill="1" applyBorder="1"/>
    <xf numFmtId="0" fontId="12" fillId="3" borderId="0" xfId="0" applyFont="1" applyFill="1" applyAlignment="1">
      <alignment horizontal="right"/>
    </xf>
    <xf numFmtId="0" fontId="16" fillId="3" borderId="14" xfId="0" applyFont="1" applyFill="1" applyBorder="1" applyAlignment="1">
      <alignment horizontal="right" vertical="center"/>
    </xf>
    <xf numFmtId="179" fontId="5" fillId="3" borderId="36" xfId="0" applyNumberFormat="1" applyFont="1" applyFill="1" applyBorder="1" applyAlignment="1">
      <alignment horizontal="center" vertical="center"/>
    </xf>
    <xf numFmtId="0" fontId="3" fillId="3" borderId="0" xfId="0" applyFont="1" applyFill="1"/>
    <xf numFmtId="0" fontId="3" fillId="3" borderId="14" xfId="0" applyFont="1" applyFill="1" applyBorder="1" applyAlignment="1">
      <alignment horizontal="center" vertical="center"/>
    </xf>
    <xf numFmtId="0" fontId="3" fillId="3" borderId="17" xfId="0" applyFont="1" applyFill="1" applyBorder="1" applyAlignment="1">
      <alignment horizontal="right" vertical="center"/>
    </xf>
    <xf numFmtId="0" fontId="3" fillId="3" borderId="3" xfId="0" applyFont="1" applyFill="1" applyBorder="1"/>
    <xf numFmtId="0" fontId="11" fillId="3" borderId="31" xfId="0" quotePrefix="1" applyFont="1" applyFill="1" applyBorder="1" applyAlignment="1">
      <alignment horizontal="right"/>
    </xf>
    <xf numFmtId="0" fontId="37" fillId="4" borderId="32"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27" xfId="0" applyFont="1" applyFill="1" applyBorder="1" applyAlignment="1">
      <alignment horizontal="center" vertical="center"/>
    </xf>
    <xf numFmtId="0" fontId="37" fillId="4" borderId="17" xfId="0" applyFont="1" applyFill="1" applyBorder="1" applyAlignment="1">
      <alignment horizontal="right" vertical="center"/>
    </xf>
    <xf numFmtId="0" fontId="37" fillId="4" borderId="14" xfId="0" applyFont="1" applyFill="1" applyBorder="1" applyAlignment="1">
      <alignment horizontal="left" vertical="center"/>
    </xf>
    <xf numFmtId="0" fontId="37" fillId="4" borderId="14" xfId="0" applyFont="1" applyFill="1" applyBorder="1" applyAlignment="1">
      <alignment horizontal="right" vertical="center"/>
    </xf>
    <xf numFmtId="0" fontId="37" fillId="4" borderId="16" xfId="0" applyFont="1" applyFill="1" applyBorder="1" applyAlignment="1">
      <alignment horizontal="left" vertical="center"/>
    </xf>
    <xf numFmtId="0" fontId="3" fillId="3" borderId="41" xfId="0" applyFont="1" applyFill="1" applyBorder="1"/>
    <xf numFmtId="0" fontId="3" fillId="0" borderId="0" xfId="0" applyFont="1" applyAlignment="1">
      <alignment vertical="center"/>
    </xf>
    <xf numFmtId="0" fontId="32" fillId="0" borderId="0" xfId="0" applyFont="1" applyAlignment="1">
      <alignment vertical="center"/>
    </xf>
    <xf numFmtId="0" fontId="16" fillId="3" borderId="91" xfId="0" applyFont="1" applyFill="1" applyBorder="1" applyAlignment="1">
      <alignment horizontal="left"/>
    </xf>
    <xf numFmtId="0" fontId="16" fillId="3" borderId="94" xfId="0" applyFont="1" applyFill="1" applyBorder="1" applyAlignment="1">
      <alignment horizontal="left"/>
    </xf>
    <xf numFmtId="0" fontId="8" fillId="3" borderId="95" xfId="0" applyFont="1" applyFill="1" applyBorder="1"/>
    <xf numFmtId="0" fontId="8" fillId="3" borderId="96" xfId="0" applyFont="1" applyFill="1" applyBorder="1"/>
    <xf numFmtId="0" fontId="8" fillId="3" borderId="97" xfId="0" applyFont="1" applyFill="1" applyBorder="1"/>
    <xf numFmtId="0" fontId="8" fillId="0" borderId="14" xfId="0" applyFont="1" applyBorder="1" applyAlignment="1">
      <alignment vertical="center"/>
    </xf>
    <xf numFmtId="0" fontId="8" fillId="0" borderId="68" xfId="0" applyFont="1" applyBorder="1" applyAlignment="1">
      <alignment vertical="center"/>
    </xf>
    <xf numFmtId="0" fontId="8" fillId="0" borderId="0" xfId="0" applyFont="1" applyAlignment="1">
      <alignment vertical="top"/>
    </xf>
    <xf numFmtId="0" fontId="8" fillId="0" borderId="43" xfId="0" applyFont="1" applyBorder="1" applyAlignment="1">
      <alignment vertical="top"/>
    </xf>
    <xf numFmtId="0" fontId="3" fillId="3" borderId="91" xfId="0" applyFont="1" applyFill="1" applyBorder="1" applyAlignment="1">
      <alignment horizontal="left" vertical="top"/>
    </xf>
    <xf numFmtId="0" fontId="3" fillId="3" borderId="94" xfId="0" applyFont="1" applyFill="1" applyBorder="1" applyAlignment="1">
      <alignment horizontal="left" vertical="top"/>
    </xf>
    <xf numFmtId="0" fontId="8" fillId="3" borderId="44" xfId="0" quotePrefix="1" applyFont="1" applyFill="1" applyBorder="1" applyAlignment="1">
      <alignment horizontal="left" vertical="top"/>
    </xf>
    <xf numFmtId="0" fontId="8" fillId="3" borderId="134" xfId="0" quotePrefix="1" applyFont="1" applyFill="1" applyBorder="1" applyAlignment="1">
      <alignment horizontal="left" vertical="top"/>
    </xf>
    <xf numFmtId="183" fontId="3" fillId="3" borderId="91" xfId="0" applyNumberFormat="1" applyFont="1" applyFill="1" applyBorder="1" applyAlignment="1">
      <alignment horizontal="left" vertical="center"/>
    </xf>
    <xf numFmtId="183" fontId="3" fillId="3" borderId="94" xfId="0" applyNumberFormat="1" applyFont="1" applyFill="1" applyBorder="1" applyAlignment="1">
      <alignment horizontal="left" vertical="center"/>
    </xf>
    <xf numFmtId="187" fontId="3" fillId="3" borderId="0" xfId="0" applyNumberFormat="1" applyFont="1" applyFill="1" applyAlignment="1">
      <alignment horizontal="center"/>
    </xf>
    <xf numFmtId="0" fontId="3" fillId="0" borderId="82" xfId="0" applyFont="1" applyBorder="1" applyAlignment="1">
      <alignment horizontal="center" vertical="center" wrapText="1"/>
    </xf>
    <xf numFmtId="0" fontId="8" fillId="3" borderId="83" xfId="0" applyFont="1" applyFill="1" applyBorder="1"/>
    <xf numFmtId="0" fontId="8" fillId="3" borderId="84" xfId="0" applyFont="1" applyFill="1" applyBorder="1"/>
    <xf numFmtId="0" fontId="8" fillId="3" borderId="85" xfId="0" applyFont="1" applyFill="1" applyBorder="1"/>
    <xf numFmtId="0" fontId="8" fillId="0" borderId="14" xfId="0" applyFont="1" applyBorder="1" applyAlignment="1">
      <alignment vertical="center" shrinkToFit="1"/>
    </xf>
    <xf numFmtId="0" fontId="35" fillId="0" borderId="16" xfId="0" applyFont="1" applyBorder="1" applyAlignment="1">
      <alignment vertical="center" shrinkToFit="1"/>
    </xf>
    <xf numFmtId="0" fontId="3" fillId="0" borderId="49"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86" xfId="0" applyFont="1" applyBorder="1" applyAlignment="1">
      <alignment vertical="center"/>
    </xf>
    <xf numFmtId="0" fontId="3" fillId="0" borderId="87" xfId="0" applyFont="1" applyBorder="1" applyAlignment="1">
      <alignment vertical="center"/>
    </xf>
    <xf numFmtId="0" fontId="3" fillId="3" borderId="88" xfId="0" applyFont="1" applyFill="1" applyBorder="1" applyAlignment="1">
      <alignment horizontal="left"/>
    </xf>
    <xf numFmtId="0" fontId="11" fillId="0" borderId="45"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49" fontId="8" fillId="3" borderId="14" xfId="0" applyNumberFormat="1" applyFont="1" applyFill="1" applyBorder="1" applyAlignment="1">
      <alignment horizontal="center"/>
    </xf>
    <xf numFmtId="49" fontId="8" fillId="3" borderId="68" xfId="0" applyNumberFormat="1" applyFont="1" applyFill="1" applyBorder="1" applyAlignment="1">
      <alignment horizontal="center"/>
    </xf>
    <xf numFmtId="0" fontId="8" fillId="3" borderId="89" xfId="0" applyFont="1" applyFill="1" applyBorder="1" applyAlignment="1">
      <alignment horizontal="center"/>
    </xf>
    <xf numFmtId="0" fontId="8" fillId="3" borderId="90" xfId="0" applyFont="1" applyFill="1" applyBorder="1" applyAlignment="1">
      <alignment horizontal="center"/>
    </xf>
    <xf numFmtId="181" fontId="3" fillId="3" borderId="91" xfId="0" applyNumberFormat="1" applyFont="1" applyFill="1" applyBorder="1" applyAlignment="1">
      <alignment horizontal="left" vertical="center"/>
    </xf>
    <xf numFmtId="0" fontId="3" fillId="3" borderId="27" xfId="0" applyFont="1" applyFill="1" applyBorder="1"/>
    <xf numFmtId="38" fontId="16" fillId="3" borderId="17" xfId="2" applyFont="1" applyFill="1" applyBorder="1" applyAlignment="1">
      <alignment horizontal="right"/>
    </xf>
    <xf numFmtId="38" fontId="16" fillId="3" borderId="14" xfId="2" applyFont="1" applyFill="1" applyBorder="1" applyAlignment="1">
      <alignment horizontal="right"/>
    </xf>
    <xf numFmtId="38" fontId="16" fillId="3" borderId="16" xfId="2" applyFont="1" applyFill="1" applyBorder="1" applyAlignment="1">
      <alignment horizontal="right"/>
    </xf>
    <xf numFmtId="0" fontId="34" fillId="0" borderId="0" xfId="0" applyFont="1" applyAlignment="1">
      <alignment horizontal="center"/>
    </xf>
    <xf numFmtId="0" fontId="3" fillId="3" borderId="17" xfId="0" applyFont="1" applyFill="1" applyBorder="1"/>
    <xf numFmtId="0" fontId="3" fillId="3" borderId="14" xfId="0" applyFont="1" applyFill="1" applyBorder="1"/>
    <xf numFmtId="0" fontId="3" fillId="3" borderId="16" xfId="0" applyFont="1" applyFill="1" applyBorder="1"/>
    <xf numFmtId="0" fontId="3" fillId="3" borderId="0" xfId="0" applyFont="1" applyFill="1" applyAlignment="1">
      <alignment horizontal="left"/>
    </xf>
    <xf numFmtId="0" fontId="3" fillId="3" borderId="43" xfId="0" applyFont="1" applyFill="1" applyBorder="1" applyAlignment="1">
      <alignment horizontal="left"/>
    </xf>
    <xf numFmtId="0" fontId="3" fillId="3" borderId="93" xfId="0" applyFont="1" applyFill="1" applyBorder="1" applyAlignment="1">
      <alignment horizontal="left"/>
    </xf>
    <xf numFmtId="0" fontId="3" fillId="3" borderId="79" xfId="0" applyFont="1" applyFill="1" applyBorder="1" applyAlignment="1">
      <alignment horizontal="center"/>
    </xf>
    <xf numFmtId="0" fontId="3" fillId="3" borderId="80" xfId="0" applyFont="1" applyFill="1" applyBorder="1" applyAlignment="1">
      <alignment horizontal="center"/>
    </xf>
    <xf numFmtId="0" fontId="3" fillId="3" borderId="81" xfId="0" applyFont="1" applyFill="1" applyBorder="1" applyAlignment="1">
      <alignment horizontal="center"/>
    </xf>
    <xf numFmtId="0" fontId="3" fillId="3" borderId="78" xfId="0" applyFont="1" applyFill="1" applyBorder="1"/>
    <xf numFmtId="38" fontId="16" fillId="3" borderId="52" xfId="2" applyFont="1" applyFill="1" applyBorder="1" applyAlignment="1">
      <alignment horizontal="right"/>
    </xf>
    <xf numFmtId="38" fontId="16" fillId="3" borderId="44" xfId="2" applyFont="1" applyFill="1" applyBorder="1" applyAlignment="1">
      <alignment horizontal="right"/>
    </xf>
    <xf numFmtId="38" fontId="16" fillId="3" borderId="54" xfId="2" applyFont="1" applyFill="1" applyBorder="1" applyAlignment="1">
      <alignment horizontal="right"/>
    </xf>
    <xf numFmtId="38" fontId="16" fillId="3" borderId="17" xfId="2" applyFont="1" applyFill="1" applyBorder="1" applyAlignment="1"/>
    <xf numFmtId="38" fontId="16" fillId="3" borderId="14" xfId="2" applyFont="1" applyFill="1" applyBorder="1" applyAlignment="1"/>
    <xf numFmtId="38" fontId="16" fillId="3" borderId="16" xfId="2" applyFont="1" applyFill="1" applyBorder="1" applyAlignment="1"/>
    <xf numFmtId="0" fontId="3" fillId="3" borderId="13" xfId="0" applyFont="1"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3" fillId="3" borderId="72" xfId="0" applyFont="1" applyFill="1" applyBorder="1" applyAlignment="1">
      <alignment horizontal="center"/>
    </xf>
    <xf numFmtId="0" fontId="0" fillId="3" borderId="73" xfId="0" applyFill="1" applyBorder="1" applyAlignment="1">
      <alignment horizontal="center"/>
    </xf>
    <xf numFmtId="0" fontId="0" fillId="3" borderId="74" xfId="0" applyFill="1" applyBorder="1" applyAlignment="1">
      <alignment horizontal="center"/>
    </xf>
    <xf numFmtId="38" fontId="16" fillId="3" borderId="57" xfId="2" applyFont="1" applyFill="1" applyBorder="1" applyAlignment="1">
      <alignment horizontal="right"/>
    </xf>
    <xf numFmtId="38" fontId="16" fillId="3" borderId="77" xfId="2" applyFont="1" applyFill="1" applyBorder="1" applyAlignment="1">
      <alignment horizontal="right"/>
    </xf>
    <xf numFmtId="38" fontId="16" fillId="3" borderId="76" xfId="2" applyFont="1" applyFill="1" applyBorder="1" applyAlignment="1">
      <alignment horizontal="right"/>
    </xf>
    <xf numFmtId="3" fontId="16" fillId="3" borderId="17" xfId="2" applyNumberFormat="1" applyFont="1" applyFill="1" applyBorder="1" applyAlignment="1">
      <alignment horizontal="right"/>
    </xf>
    <xf numFmtId="3" fontId="16" fillId="3" borderId="14" xfId="2" applyNumberFormat="1" applyFont="1" applyFill="1" applyBorder="1" applyAlignment="1">
      <alignment horizontal="right"/>
    </xf>
    <xf numFmtId="3" fontId="16" fillId="3" borderId="16" xfId="2" applyNumberFormat="1" applyFont="1" applyFill="1" applyBorder="1" applyAlignment="1">
      <alignment horizontal="right"/>
    </xf>
    <xf numFmtId="38" fontId="16" fillId="3" borderId="13" xfId="2" applyFont="1" applyFill="1" applyBorder="1" applyAlignment="1"/>
    <xf numFmtId="38" fontId="16" fillId="3" borderId="10" xfId="2" applyFont="1" applyFill="1" applyBorder="1" applyAlignment="1"/>
    <xf numFmtId="38" fontId="16" fillId="3" borderId="12" xfId="2" applyFont="1" applyFill="1" applyBorder="1" applyAlignment="1"/>
    <xf numFmtId="38" fontId="16" fillId="3" borderId="72" xfId="2" applyFont="1" applyFill="1" applyBorder="1" applyAlignment="1"/>
    <xf numFmtId="38" fontId="16" fillId="3" borderId="73" xfId="2" applyFont="1" applyFill="1" applyBorder="1" applyAlignment="1"/>
    <xf numFmtId="38" fontId="16" fillId="3" borderId="74" xfId="2" applyFont="1" applyFill="1" applyBorder="1" applyAlignment="1"/>
    <xf numFmtId="0" fontId="4" fillId="0" borderId="31" xfId="0" applyFont="1" applyBorder="1" applyAlignment="1">
      <alignment horizontal="center"/>
    </xf>
    <xf numFmtId="38" fontId="3" fillId="0" borderId="17" xfId="2" applyFont="1" applyBorder="1" applyAlignment="1">
      <alignment horizontal="right" vertical="center"/>
    </xf>
    <xf numFmtId="38" fontId="3" fillId="0" borderId="14" xfId="2" applyFont="1" applyBorder="1" applyAlignment="1">
      <alignment horizontal="right" vertical="center"/>
    </xf>
    <xf numFmtId="38" fontId="3" fillId="0" borderId="16" xfId="2" applyFont="1" applyBorder="1" applyAlignment="1">
      <alignment horizontal="right" vertical="center"/>
    </xf>
    <xf numFmtId="176" fontId="18" fillId="3" borderId="17" xfId="0" applyNumberFormat="1" applyFont="1" applyFill="1" applyBorder="1" applyAlignment="1">
      <alignment horizontal="center"/>
    </xf>
    <xf numFmtId="176" fontId="18" fillId="3" borderId="14" xfId="0" applyNumberFormat="1" applyFont="1" applyFill="1" applyBorder="1" applyAlignment="1">
      <alignment horizontal="center"/>
    </xf>
    <xf numFmtId="176" fontId="18" fillId="3" borderId="117" xfId="0" applyNumberFormat="1" applyFont="1" applyFill="1" applyBorder="1" applyAlignment="1">
      <alignment horizontal="center"/>
    </xf>
    <xf numFmtId="0" fontId="16" fillId="0" borderId="17"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3" fillId="0" borderId="17" xfId="0" applyFont="1" applyBorder="1" applyAlignment="1">
      <alignment vertical="center"/>
    </xf>
    <xf numFmtId="0" fontId="0" fillId="0" borderId="16" xfId="0" applyBorder="1" applyAlignment="1">
      <alignment vertical="center"/>
    </xf>
    <xf numFmtId="0" fontId="3" fillId="0" borderId="109" xfId="0" applyFont="1" applyBorder="1" applyAlignment="1">
      <alignment horizontal="center" vertical="center"/>
    </xf>
    <xf numFmtId="0" fontId="0" fillId="0" borderId="16" xfId="0" applyBorder="1" applyAlignment="1">
      <alignment horizontal="center" vertical="center"/>
    </xf>
    <xf numFmtId="0" fontId="3" fillId="0" borderId="17" xfId="2" applyNumberFormat="1" applyFont="1" applyFill="1" applyBorder="1" applyAlignment="1">
      <alignment horizontal="right" vertical="center"/>
    </xf>
    <xf numFmtId="0" fontId="3" fillId="0" borderId="16" xfId="2" applyNumberFormat="1" applyFont="1" applyFill="1" applyBorder="1" applyAlignment="1">
      <alignment horizontal="right" vertical="center"/>
    </xf>
    <xf numFmtId="0" fontId="17" fillId="3" borderId="17"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6" xfId="0" applyFont="1" applyFill="1" applyBorder="1" applyAlignment="1">
      <alignment horizontal="center" vertical="center"/>
    </xf>
    <xf numFmtId="178" fontId="13" fillId="0" borderId="116" xfId="0" applyNumberFormat="1" applyFont="1" applyBorder="1" applyAlignment="1">
      <alignment horizontal="distributed" vertical="center"/>
    </xf>
    <xf numFmtId="178" fontId="13" fillId="0" borderId="30" xfId="0" applyNumberFormat="1" applyFont="1" applyBorder="1" applyAlignment="1">
      <alignment horizontal="distributed" vertical="center"/>
    </xf>
    <xf numFmtId="178" fontId="13" fillId="0" borderId="118" xfId="0" applyNumberFormat="1" applyFont="1" applyBorder="1" applyAlignment="1">
      <alignment horizontal="distributed" vertical="center"/>
    </xf>
    <xf numFmtId="58" fontId="16" fillId="0" borderId="1" xfId="0" applyNumberFormat="1" applyFont="1" applyBorder="1" applyAlignment="1">
      <alignment horizontal="distributed" vertical="center"/>
    </xf>
    <xf numFmtId="58" fontId="16" fillId="0" borderId="119" xfId="0" applyNumberFormat="1" applyFont="1" applyBorder="1" applyAlignment="1">
      <alignment horizontal="distributed" vertical="center"/>
    </xf>
    <xf numFmtId="0" fontId="24" fillId="3" borderId="0" xfId="0" applyFont="1" applyFill="1" applyAlignment="1">
      <alignment horizontal="left" vertical="top"/>
    </xf>
    <xf numFmtId="0" fontId="24" fillId="3" borderId="0" xfId="0" quotePrefix="1" applyFont="1" applyFill="1" applyAlignment="1">
      <alignment horizontal="left" vertical="top"/>
    </xf>
    <xf numFmtId="0" fontId="24" fillId="3" borderId="7" xfId="0" quotePrefix="1" applyFont="1" applyFill="1" applyBorder="1" applyAlignment="1">
      <alignment horizontal="left" vertical="top"/>
    </xf>
    <xf numFmtId="0" fontId="16" fillId="0" borderId="116" xfId="0" applyFont="1" applyBorder="1" applyAlignment="1">
      <alignment horizontal="center" vertical="center"/>
    </xf>
    <xf numFmtId="0" fontId="16" fillId="0" borderId="30" xfId="0" applyFont="1" applyBorder="1" applyAlignment="1">
      <alignment horizontal="center" vertical="center"/>
    </xf>
    <xf numFmtId="0" fontId="16" fillId="0" borderId="114" xfId="0" applyFont="1" applyBorder="1" applyAlignment="1">
      <alignment horizontal="center" vertical="center"/>
    </xf>
    <xf numFmtId="181" fontId="5" fillId="3" borderId="4" xfId="0" applyNumberFormat="1" applyFont="1" applyFill="1" applyBorder="1" applyAlignment="1">
      <alignment horizontal="center" vertical="center"/>
    </xf>
    <xf numFmtId="0" fontId="24" fillId="3" borderId="0" xfId="0" applyFont="1" applyFill="1"/>
    <xf numFmtId="0" fontId="25" fillId="3" borderId="0" xfId="0" applyFont="1" applyFill="1"/>
    <xf numFmtId="0" fontId="25" fillId="3" borderId="7" xfId="0" applyFont="1" applyFill="1" applyBorder="1"/>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16" fillId="3" borderId="17" xfId="0" applyFont="1" applyFill="1" applyBorder="1" applyAlignment="1">
      <alignment vertical="center"/>
    </xf>
    <xf numFmtId="0" fontId="15" fillId="3" borderId="14" xfId="0" applyFont="1" applyFill="1" applyBorder="1" applyAlignment="1">
      <alignment vertical="center"/>
    </xf>
    <xf numFmtId="0" fontId="15" fillId="3" borderId="117" xfId="0" applyFont="1" applyFill="1" applyBorder="1" applyAlignment="1">
      <alignment vertical="center"/>
    </xf>
    <xf numFmtId="0" fontId="0" fillId="0" borderId="17" xfId="0" applyBorder="1" applyAlignment="1">
      <alignment horizontal="center" vertical="center"/>
    </xf>
    <xf numFmtId="0" fontId="0" fillId="0" borderId="14" xfId="0" applyBorder="1" applyAlignment="1">
      <alignment horizontal="center"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32" fillId="3" borderId="28" xfId="0" applyFont="1" applyFill="1" applyBorder="1" applyAlignment="1">
      <alignment horizontal="left" vertical="center" shrinkToFit="1"/>
    </xf>
    <xf numFmtId="0" fontId="29" fillId="3" borderId="4" xfId="0" applyFont="1" applyFill="1" applyBorder="1" applyAlignment="1">
      <alignment vertical="center" shrinkToFit="1"/>
    </xf>
    <xf numFmtId="0" fontId="29" fillId="3" borderId="5" xfId="0" applyFont="1" applyFill="1" applyBorder="1" applyAlignment="1">
      <alignment vertical="center" shrinkToFit="1"/>
    </xf>
    <xf numFmtId="0" fontId="5" fillId="3" borderId="14" xfId="0" applyFont="1" applyFill="1" applyBorder="1" applyAlignment="1">
      <alignment horizontal="center" vertical="center"/>
    </xf>
    <xf numFmtId="0" fontId="5" fillId="3" borderId="17" xfId="0" applyFont="1" applyFill="1" applyBorder="1" applyAlignment="1">
      <alignment horizontal="center" shrinkToFit="1"/>
    </xf>
    <xf numFmtId="0" fontId="5" fillId="3" borderId="14" xfId="0" applyFont="1" applyFill="1" applyBorder="1" applyAlignment="1">
      <alignment horizontal="center" shrinkToFit="1"/>
    </xf>
    <xf numFmtId="0" fontId="5" fillId="3" borderId="16" xfId="0" applyFont="1" applyFill="1" applyBorder="1" applyAlignment="1">
      <alignment horizontal="center" shrinkToFit="1"/>
    </xf>
    <xf numFmtId="183" fontId="17" fillId="3" borderId="0" xfId="0" applyNumberFormat="1" applyFont="1" applyFill="1" applyAlignment="1">
      <alignment vertical="center"/>
    </xf>
    <xf numFmtId="0" fontId="16" fillId="0" borderId="46" xfId="0" applyFont="1" applyBorder="1" applyAlignment="1">
      <alignment horizontal="left" vertical="center"/>
    </xf>
    <xf numFmtId="0" fontId="16" fillId="0" borderId="0" xfId="0" applyFont="1" applyAlignment="1">
      <alignment horizontal="left" vertical="center"/>
    </xf>
    <xf numFmtId="0" fontId="16" fillId="0" borderId="17" xfId="0" quotePrefix="1"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117" xfId="0" applyFont="1" applyBorder="1" applyAlignment="1">
      <alignment vertical="center"/>
    </xf>
    <xf numFmtId="0" fontId="3" fillId="0" borderId="20" xfId="0" applyFont="1" applyBorder="1" applyAlignment="1">
      <alignment vertical="center"/>
    </xf>
    <xf numFmtId="0" fontId="0" fillId="0" borderId="19" xfId="0" applyBorder="1" applyAlignment="1">
      <alignment vertical="center"/>
    </xf>
    <xf numFmtId="0" fontId="16" fillId="0" borderId="20" xfId="0" applyFont="1" applyBorder="1" applyAlignment="1">
      <alignment vertical="center"/>
    </xf>
    <xf numFmtId="0" fontId="15" fillId="0" borderId="18" xfId="0" applyFont="1" applyBorder="1" applyAlignment="1">
      <alignment vertical="center"/>
    </xf>
    <xf numFmtId="0" fontId="15" fillId="0" borderId="21" xfId="0" applyFont="1" applyBorder="1" applyAlignment="1">
      <alignment vertical="center"/>
    </xf>
    <xf numFmtId="0" fontId="16" fillId="0" borderId="20" xfId="0" quotePrefix="1"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43" fontId="3" fillId="0" borderId="17" xfId="2" applyNumberFormat="1" applyFont="1" applyFill="1" applyBorder="1" applyAlignment="1">
      <alignment horizontal="right" vertical="center"/>
    </xf>
    <xf numFmtId="43" fontId="3" fillId="0" borderId="16" xfId="2" applyNumberFormat="1" applyFont="1" applyFill="1" applyBorder="1" applyAlignment="1">
      <alignment horizontal="righ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38" fontId="3" fillId="0" borderId="17" xfId="2" applyFont="1" applyFill="1" applyBorder="1" applyAlignment="1">
      <alignment horizontal="right" vertical="center"/>
    </xf>
    <xf numFmtId="38" fontId="3" fillId="0" borderId="14" xfId="2" applyFont="1" applyFill="1" applyBorder="1" applyAlignment="1">
      <alignment horizontal="right" vertical="center"/>
    </xf>
    <xf numFmtId="38" fontId="3" fillId="0" borderId="16" xfId="2" applyFont="1" applyFill="1" applyBorder="1" applyAlignment="1">
      <alignment horizontal="right" vertical="center"/>
    </xf>
    <xf numFmtId="38" fontId="3" fillId="0" borderId="20" xfId="0" applyNumberFormat="1"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17" fillId="0" borderId="109" xfId="0" applyFont="1" applyBorder="1" applyAlignment="1">
      <alignment horizontal="center" vertical="center"/>
    </xf>
    <xf numFmtId="0" fontId="17" fillId="0" borderId="16" xfId="0" applyFont="1" applyBorder="1" applyAlignment="1">
      <alignment horizontal="center" vertical="center"/>
    </xf>
    <xf numFmtId="182" fontId="3" fillId="0" borderId="17" xfId="2" applyNumberFormat="1" applyFont="1" applyFill="1" applyBorder="1" applyAlignment="1">
      <alignment horizontal="right" vertical="center"/>
    </xf>
    <xf numFmtId="182" fontId="3" fillId="0" borderId="16" xfId="2" applyNumberFormat="1" applyFont="1" applyFill="1" applyBorder="1" applyAlignment="1">
      <alignment horizontal="right" vertical="center"/>
    </xf>
    <xf numFmtId="0" fontId="3" fillId="0" borderId="116" xfId="0" applyFont="1" applyBorder="1" applyAlignment="1">
      <alignment horizontal="center" vertical="center"/>
    </xf>
    <xf numFmtId="0" fontId="3" fillId="0" borderId="30" xfId="0" applyFont="1" applyBorder="1" applyAlignment="1">
      <alignment horizontal="center" vertical="center"/>
    </xf>
    <xf numFmtId="0" fontId="0" fillId="0" borderId="30" xfId="0" applyBorder="1" applyAlignment="1">
      <alignment horizontal="center" vertical="center"/>
    </xf>
    <xf numFmtId="0" fontId="0" fillId="0" borderId="114" xfId="0" applyBorder="1" applyAlignment="1">
      <alignment horizontal="center" vertical="center"/>
    </xf>
    <xf numFmtId="0" fontId="16" fillId="0" borderId="17" xfId="0" quotePrefix="1" applyFont="1" applyBorder="1" applyAlignment="1">
      <alignment horizontal="left" vertical="center"/>
    </xf>
    <xf numFmtId="182" fontId="3" fillId="3" borderId="17" xfId="2" applyNumberFormat="1" applyFont="1" applyFill="1" applyBorder="1" applyAlignment="1">
      <alignment horizontal="right" vertical="center"/>
    </xf>
    <xf numFmtId="182" fontId="3" fillId="3" borderId="16" xfId="2" applyNumberFormat="1" applyFont="1" applyFill="1" applyBorder="1" applyAlignment="1">
      <alignment horizontal="right" vertical="center"/>
    </xf>
    <xf numFmtId="0" fontId="5" fillId="0" borderId="30" xfId="0" applyFont="1" applyBorder="1" applyAlignment="1">
      <alignment horizontal="center"/>
    </xf>
    <xf numFmtId="0" fontId="5" fillId="0" borderId="114" xfId="0" applyFont="1" applyBorder="1" applyAlignment="1">
      <alignment horizontal="center"/>
    </xf>
    <xf numFmtId="0" fontId="5" fillId="3" borderId="112" xfId="0" applyFont="1" applyFill="1" applyBorder="1" applyAlignment="1">
      <alignment horizontal="left" vertical="center" shrinkToFit="1"/>
    </xf>
    <xf numFmtId="0" fontId="28" fillId="3" borderId="31" xfId="0" applyFont="1" applyFill="1" applyBorder="1" applyAlignment="1">
      <alignment vertical="center" shrinkToFit="1"/>
    </xf>
    <xf numFmtId="0" fontId="28" fillId="3" borderId="113" xfId="0" applyFont="1" applyFill="1" applyBorder="1" applyAlignment="1">
      <alignment vertical="center" shrinkToFit="1"/>
    </xf>
    <xf numFmtId="0" fontId="15" fillId="3" borderId="16" xfId="0" applyFont="1" applyFill="1" applyBorder="1" applyAlignment="1">
      <alignment vertical="center"/>
    </xf>
    <xf numFmtId="0" fontId="3" fillId="0" borderId="28" xfId="0" applyFont="1" applyBorder="1" applyAlignment="1">
      <alignment horizontal="center" vertical="center"/>
    </xf>
    <xf numFmtId="0" fontId="0" fillId="0" borderId="11" xfId="0" applyBorder="1" applyAlignment="1">
      <alignment horizont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38" fontId="16" fillId="3" borderId="17" xfId="2" applyFont="1" applyFill="1" applyBorder="1" applyAlignment="1">
      <alignment horizontal="right" vertical="center"/>
    </xf>
    <xf numFmtId="38" fontId="16" fillId="3" borderId="14" xfId="2" applyFont="1" applyFill="1" applyBorder="1" applyAlignment="1">
      <alignment horizontal="right" vertical="center"/>
    </xf>
    <xf numFmtId="0" fontId="3" fillId="0" borderId="112" xfId="0" applyFont="1" applyBorder="1" applyAlignment="1">
      <alignment horizontal="center" vertical="top"/>
    </xf>
    <xf numFmtId="0" fontId="0" fillId="0" borderId="115" xfId="0" applyBorder="1" applyAlignment="1">
      <alignment horizontal="center"/>
    </xf>
    <xf numFmtId="38" fontId="18" fillId="0" borderId="110" xfId="0" applyNumberFormat="1" applyFont="1" applyBorder="1" applyAlignment="1">
      <alignment vertical="center"/>
    </xf>
    <xf numFmtId="38" fontId="19" fillId="0" borderId="23" xfId="0" applyNumberFormat="1" applyFont="1" applyBorder="1" applyAlignment="1">
      <alignment vertical="center"/>
    </xf>
    <xf numFmtId="38" fontId="19" fillId="0" borderId="111" xfId="0" applyNumberFormat="1" applyFont="1" applyBorder="1" applyAlignment="1">
      <alignment vertical="center"/>
    </xf>
    <xf numFmtId="0" fontId="14" fillId="3" borderId="14" xfId="0" applyFont="1" applyFill="1" applyBorder="1" applyAlignment="1">
      <alignment horizontal="center" vertical="center"/>
    </xf>
    <xf numFmtId="0" fontId="14" fillId="3" borderId="16" xfId="0" applyFont="1" applyFill="1" applyBorder="1" applyAlignment="1">
      <alignment horizontal="center" vertical="center"/>
    </xf>
    <xf numFmtId="38" fontId="18" fillId="0" borderId="98" xfId="0" applyNumberFormat="1" applyFont="1" applyBorder="1" applyAlignment="1">
      <alignment vertical="center"/>
    </xf>
    <xf numFmtId="38" fontId="19" fillId="0" borderId="99" xfId="0" applyNumberFormat="1" applyFont="1" applyBorder="1" applyAlignment="1">
      <alignment vertical="center"/>
    </xf>
    <xf numFmtId="38" fontId="19" fillId="0" borderId="100" xfId="0" applyNumberFormat="1" applyFont="1" applyBorder="1" applyAlignment="1">
      <alignment vertical="center"/>
    </xf>
    <xf numFmtId="0" fontId="16" fillId="0" borderId="109" xfId="0" applyFont="1" applyBorder="1" applyAlignment="1">
      <alignment horizontal="center" vertical="center"/>
    </xf>
    <xf numFmtId="0" fontId="3" fillId="0" borderId="14" xfId="0" applyFont="1" applyBorder="1" applyAlignment="1">
      <alignment horizontal="left"/>
    </xf>
    <xf numFmtId="0" fontId="0" fillId="0" borderId="14" xfId="0" applyBorder="1" applyAlignment="1">
      <alignment horizontal="left"/>
    </xf>
    <xf numFmtId="177" fontId="17" fillId="3" borderId="0" xfId="0" applyNumberFormat="1" applyFont="1" applyFill="1" applyAlignment="1">
      <alignment horizontal="left" vertical="center"/>
    </xf>
    <xf numFmtId="177" fontId="17" fillId="3" borderId="7" xfId="0" applyNumberFormat="1" applyFont="1" applyFill="1" applyBorder="1" applyAlignment="1">
      <alignment horizontal="left" vertical="center"/>
    </xf>
    <xf numFmtId="0" fontId="8" fillId="3" borderId="10" xfId="0" quotePrefix="1" applyFont="1" applyFill="1" applyBorder="1" applyAlignment="1">
      <alignment horizontal="left" vertical="center" shrinkToFit="1"/>
    </xf>
    <xf numFmtId="0" fontId="8" fillId="3" borderId="135" xfId="0" quotePrefix="1" applyFont="1" applyFill="1" applyBorder="1" applyAlignment="1">
      <alignment horizontal="left" vertical="center" shrinkToFit="1"/>
    </xf>
    <xf numFmtId="0" fontId="21" fillId="0" borderId="101" xfId="0" applyFont="1" applyBorder="1" applyAlignment="1">
      <alignment horizontal="center" vertical="center"/>
    </xf>
    <xf numFmtId="0" fontId="21" fillId="0" borderId="102" xfId="0" applyFont="1" applyBorder="1" applyAlignment="1">
      <alignment horizontal="center" vertical="center"/>
    </xf>
    <xf numFmtId="0" fontId="20" fillId="3" borderId="28"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2" xfId="0" applyFont="1" applyFill="1" applyBorder="1" applyAlignment="1">
      <alignment horizontal="center" vertical="center"/>
    </xf>
    <xf numFmtId="0" fontId="16" fillId="3" borderId="10" xfId="0" applyFont="1" applyFill="1" applyBorder="1" applyAlignment="1">
      <alignment horizontal="left"/>
    </xf>
    <xf numFmtId="0" fontId="16" fillId="3" borderId="10" xfId="0" applyFont="1" applyFill="1" applyBorder="1"/>
    <xf numFmtId="0" fontId="25" fillId="3" borderId="0" xfId="0" applyFont="1" applyFill="1" applyAlignment="1">
      <alignment horizontal="left" vertical="top" wrapText="1"/>
    </xf>
    <xf numFmtId="0" fontId="25" fillId="3" borderId="7" xfId="0" applyFont="1" applyFill="1" applyBorder="1" applyAlignment="1">
      <alignment horizontal="left" vertical="top" wrapText="1"/>
    </xf>
    <xf numFmtId="180" fontId="21" fillId="0" borderId="103" xfId="0" applyNumberFormat="1" applyFont="1" applyBorder="1" applyAlignment="1">
      <alignment horizontal="center" vertical="center"/>
    </xf>
    <xf numFmtId="180" fontId="21" fillId="0" borderId="104" xfId="0" applyNumberFormat="1"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15" fillId="0" borderId="14" xfId="0" applyFont="1" applyBorder="1"/>
    <xf numFmtId="0" fontId="15" fillId="0" borderId="16" xfId="0" applyFont="1" applyBorder="1"/>
    <xf numFmtId="0" fontId="21" fillId="0" borderId="103" xfId="0" applyFont="1" applyBorder="1" applyAlignment="1">
      <alignment horizontal="center" vertical="center"/>
    </xf>
    <xf numFmtId="0" fontId="21" fillId="0" borderId="104" xfId="0" applyFont="1" applyBorder="1" applyAlignment="1">
      <alignment horizontal="center" vertical="center"/>
    </xf>
    <xf numFmtId="38" fontId="3" fillId="0" borderId="17" xfId="2" applyFont="1" applyBorder="1" applyAlignment="1">
      <alignment horizontal="right"/>
    </xf>
    <xf numFmtId="38" fontId="3" fillId="0" borderId="14" xfId="2" applyFont="1" applyBorder="1" applyAlignment="1">
      <alignment horizontal="right"/>
    </xf>
    <xf numFmtId="38" fontId="3" fillId="0" borderId="120" xfId="2" applyFont="1" applyBorder="1" applyAlignment="1">
      <alignment horizontal="right"/>
    </xf>
    <xf numFmtId="186" fontId="3" fillId="0" borderId="121" xfId="0" applyNumberFormat="1" applyFont="1" applyBorder="1" applyAlignment="1">
      <alignment horizontal="right"/>
    </xf>
    <xf numFmtId="186" fontId="3" fillId="0" borderId="16" xfId="0" applyNumberFormat="1" applyFont="1" applyBorder="1" applyAlignment="1">
      <alignment horizontal="right"/>
    </xf>
    <xf numFmtId="186" fontId="3" fillId="0" borderId="17" xfId="0" applyNumberFormat="1" applyFont="1" applyBorder="1" applyAlignment="1">
      <alignment horizontal="right"/>
    </xf>
    <xf numFmtId="38" fontId="3" fillId="3" borderId="17" xfId="2" applyFont="1" applyFill="1" applyBorder="1" applyAlignment="1">
      <alignment horizontal="right"/>
    </xf>
    <xf numFmtId="38" fontId="3" fillId="3" borderId="14" xfId="2" applyFont="1" applyFill="1" applyBorder="1" applyAlignment="1">
      <alignment horizontal="right"/>
    </xf>
    <xf numFmtId="38" fontId="3" fillId="3" borderId="16" xfId="2" applyFont="1" applyFill="1" applyBorder="1" applyAlignment="1">
      <alignment horizontal="right"/>
    </xf>
    <xf numFmtId="38" fontId="3" fillId="0" borderId="17" xfId="2" applyFont="1" applyFill="1" applyBorder="1" applyAlignment="1">
      <alignment horizontal="right"/>
    </xf>
    <xf numFmtId="38" fontId="3" fillId="0" borderId="14" xfId="2" applyFont="1" applyFill="1" applyBorder="1" applyAlignment="1">
      <alignment horizontal="right"/>
    </xf>
    <xf numFmtId="38" fontId="3" fillId="0" borderId="16" xfId="2" applyFont="1" applyFill="1" applyBorder="1" applyAlignment="1">
      <alignment horizontal="right"/>
    </xf>
    <xf numFmtId="38" fontId="3" fillId="0" borderId="17" xfId="0" applyNumberFormat="1" applyFont="1" applyBorder="1" applyAlignment="1">
      <alignment horizontal="right"/>
    </xf>
    <xf numFmtId="0" fontId="3" fillId="0" borderId="14" xfId="0" applyFont="1" applyBorder="1" applyAlignment="1">
      <alignment horizontal="right"/>
    </xf>
    <xf numFmtId="0" fontId="3" fillId="0" borderId="120" xfId="0" applyFont="1" applyBorder="1" applyAlignment="1">
      <alignment horizontal="right"/>
    </xf>
    <xf numFmtId="38" fontId="3" fillId="0" borderId="16" xfId="2" applyFont="1" applyBorder="1" applyAlignment="1">
      <alignment horizontal="right"/>
    </xf>
    <xf numFmtId="0" fontId="3" fillId="0" borderId="17" xfId="0" applyFont="1" applyBorder="1" applyAlignment="1">
      <alignment horizontal="right"/>
    </xf>
    <xf numFmtId="0" fontId="3" fillId="0" borderId="16" xfId="0" applyFont="1" applyBorder="1" applyAlignment="1">
      <alignment horizontal="right"/>
    </xf>
    <xf numFmtId="184" fontId="3" fillId="3" borderId="17" xfId="2" applyNumberFormat="1" applyFont="1" applyFill="1" applyBorder="1" applyAlignment="1">
      <alignment horizontal="right"/>
    </xf>
    <xf numFmtId="184" fontId="3" fillId="3" borderId="14" xfId="2" applyNumberFormat="1" applyFont="1" applyFill="1" applyBorder="1" applyAlignment="1">
      <alignment horizontal="right"/>
    </xf>
    <xf numFmtId="184" fontId="3" fillId="3" borderId="16" xfId="2" applyNumberFormat="1" applyFont="1" applyFill="1" applyBorder="1" applyAlignment="1">
      <alignment horizontal="right"/>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184" fontId="3" fillId="0" borderId="17" xfId="2" applyNumberFormat="1" applyFont="1" applyFill="1" applyBorder="1" applyAlignment="1">
      <alignment horizontal="right"/>
    </xf>
    <xf numFmtId="184" fontId="3" fillId="0" borderId="14" xfId="2" applyNumberFormat="1" applyFont="1" applyFill="1" applyBorder="1" applyAlignment="1">
      <alignment horizontal="right"/>
    </xf>
    <xf numFmtId="184" fontId="3" fillId="0" borderId="16" xfId="2" applyNumberFormat="1" applyFont="1" applyFill="1" applyBorder="1" applyAlignment="1">
      <alignment horizontal="right"/>
    </xf>
    <xf numFmtId="0" fontId="3" fillId="3" borderId="17" xfId="0" applyFont="1" applyFill="1" applyBorder="1" applyAlignment="1">
      <alignment horizontal="left"/>
    </xf>
    <xf numFmtId="0" fontId="3" fillId="3" borderId="16" xfId="0" applyFont="1" applyFill="1" applyBorder="1" applyAlignment="1">
      <alignment horizontal="left"/>
    </xf>
    <xf numFmtId="0" fontId="3" fillId="3" borderId="17" xfId="0" quotePrefix="1" applyFont="1" applyFill="1" applyBorder="1" applyAlignment="1">
      <alignment horizontal="center" vertical="center"/>
    </xf>
    <xf numFmtId="0" fontId="3" fillId="0" borderId="17" xfId="0" quotePrefix="1" applyFont="1" applyBorder="1" applyAlignment="1">
      <alignment horizontal="center" vertical="center"/>
    </xf>
    <xf numFmtId="0" fontId="38" fillId="4" borderId="17" xfId="0" applyFont="1" applyFill="1" applyBorder="1" applyAlignment="1">
      <alignment horizontal="center" vertical="center"/>
    </xf>
    <xf numFmtId="0" fontId="38" fillId="4" borderId="16"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16" xfId="0" applyFont="1" applyFill="1" applyBorder="1" applyAlignment="1">
      <alignment horizontal="center" vertical="center"/>
    </xf>
    <xf numFmtId="178" fontId="18" fillId="0" borderId="17" xfId="0" applyNumberFormat="1" applyFont="1" applyBorder="1" applyAlignment="1">
      <alignment horizontal="center" vertical="center"/>
    </xf>
    <xf numFmtId="178" fontId="18" fillId="0" borderId="14" xfId="0" applyNumberFormat="1" applyFont="1" applyBorder="1" applyAlignment="1">
      <alignment horizontal="center" vertical="center"/>
    </xf>
    <xf numFmtId="0" fontId="16" fillId="0" borderId="17" xfId="0" applyFont="1" applyBorder="1" applyAlignment="1">
      <alignment horizontal="left" vertical="center" wrapText="1"/>
    </xf>
    <xf numFmtId="0" fontId="16" fillId="0" borderId="14" xfId="0" applyFont="1" applyBorder="1" applyAlignment="1">
      <alignment horizontal="left" vertical="center" wrapText="1"/>
    </xf>
    <xf numFmtId="0" fontId="16" fillId="0" borderId="16" xfId="0" applyFont="1" applyBorder="1" applyAlignment="1">
      <alignment horizontal="left" vertical="center" wrapText="1"/>
    </xf>
    <xf numFmtId="38" fontId="3" fillId="3" borderId="17" xfId="2" applyFont="1" applyFill="1" applyBorder="1" applyAlignment="1"/>
    <xf numFmtId="38" fontId="3" fillId="3" borderId="14" xfId="2" applyFont="1" applyFill="1" applyBorder="1" applyAlignment="1"/>
    <xf numFmtId="38" fontId="3" fillId="3" borderId="16" xfId="2" applyFont="1" applyFill="1" applyBorder="1" applyAlignment="1"/>
    <xf numFmtId="0" fontId="37" fillId="4" borderId="17" xfId="0" applyFont="1" applyFill="1" applyBorder="1" applyAlignment="1">
      <alignment horizontal="center" vertical="center"/>
    </xf>
    <xf numFmtId="0" fontId="39" fillId="4" borderId="16" xfId="0" applyFont="1" applyFill="1" applyBorder="1"/>
    <xf numFmtId="0" fontId="37" fillId="4" borderId="120" xfId="0" applyFont="1" applyFill="1" applyBorder="1" applyAlignment="1">
      <alignment horizontal="center" vertical="center"/>
    </xf>
    <xf numFmtId="0" fontId="37" fillId="4" borderId="121" xfId="0" applyFont="1" applyFill="1" applyBorder="1" applyAlignment="1">
      <alignment horizontal="center" vertical="center"/>
    </xf>
    <xf numFmtId="0" fontId="30" fillId="3" borderId="17"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6" xfId="0" applyFont="1" applyFill="1" applyBorder="1" applyAlignment="1">
      <alignment horizontal="center" vertical="center"/>
    </xf>
    <xf numFmtId="3" fontId="3" fillId="0" borderId="17" xfId="2" applyNumberFormat="1" applyFont="1" applyFill="1" applyBorder="1" applyAlignment="1">
      <alignment horizontal="right" vertical="center"/>
    </xf>
    <xf numFmtId="3" fontId="3" fillId="0" borderId="14" xfId="2" applyNumberFormat="1" applyFont="1" applyFill="1" applyBorder="1" applyAlignment="1">
      <alignment horizontal="right" vertical="center"/>
    </xf>
    <xf numFmtId="3" fontId="3" fillId="0" borderId="16" xfId="2" applyNumberFormat="1" applyFont="1" applyFill="1" applyBorder="1" applyAlignment="1">
      <alignment horizontal="right" vertical="center"/>
    </xf>
    <xf numFmtId="0" fontId="3" fillId="3" borderId="17" xfId="0" applyFont="1" applyFill="1" applyBorder="1" applyAlignment="1">
      <alignment vertical="center"/>
    </xf>
    <xf numFmtId="0" fontId="0" fillId="3" borderId="16" xfId="0" applyFill="1" applyBorder="1" applyAlignment="1">
      <alignment vertical="center"/>
    </xf>
    <xf numFmtId="38" fontId="3" fillId="3" borderId="17" xfId="2" applyFont="1" applyFill="1" applyBorder="1" applyAlignment="1">
      <alignment horizontal="right" vertical="center"/>
    </xf>
    <xf numFmtId="0" fontId="3" fillId="3" borderId="16" xfId="2" applyNumberFormat="1" applyFont="1" applyFill="1" applyBorder="1" applyAlignment="1">
      <alignment horizontal="right" vertical="center"/>
    </xf>
    <xf numFmtId="0" fontId="3" fillId="3" borderId="17" xfId="2" applyNumberFormat="1" applyFont="1" applyFill="1" applyBorder="1" applyAlignment="1">
      <alignment horizontal="right" vertical="center"/>
    </xf>
    <xf numFmtId="0" fontId="16" fillId="3" borderId="17" xfId="0" applyFont="1" applyFill="1" applyBorder="1" applyAlignment="1">
      <alignment horizontal="left" vertical="center"/>
    </xf>
    <xf numFmtId="0" fontId="5" fillId="3" borderId="10" xfId="0" applyFont="1" applyFill="1" applyBorder="1"/>
    <xf numFmtId="0" fontId="20" fillId="0" borderId="122" xfId="0" applyFont="1" applyBorder="1" applyAlignment="1">
      <alignment horizontal="center" vertical="center"/>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0" fillId="0" borderId="127" xfId="0" applyFont="1" applyBorder="1" applyAlignment="1">
      <alignment horizontal="center" vertical="center"/>
    </xf>
    <xf numFmtId="0" fontId="18" fillId="0" borderId="14" xfId="0" applyFont="1" applyBorder="1"/>
    <xf numFmtId="0" fontId="16" fillId="0" borderId="46" xfId="0" applyFont="1" applyBorder="1" applyAlignment="1">
      <alignment horizontal="center" vertical="center"/>
    </xf>
    <xf numFmtId="0" fontId="16" fillId="0" borderId="0" xfId="0" applyFont="1" applyAlignment="1">
      <alignment horizontal="center" vertical="center"/>
    </xf>
    <xf numFmtId="0" fontId="3" fillId="0" borderId="20" xfId="0" quotePrefix="1" applyFont="1" applyBorder="1" applyAlignment="1">
      <alignment horizontal="center" vertical="center"/>
    </xf>
    <xf numFmtId="0" fontId="3" fillId="0" borderId="18" xfId="0" applyFont="1" applyBorder="1" applyAlignment="1">
      <alignment horizontal="center" vertical="center"/>
    </xf>
    <xf numFmtId="0" fontId="3" fillId="3" borderId="17" xfId="0" applyFont="1" applyFill="1" applyBorder="1" applyAlignment="1">
      <alignment horizontal="center"/>
    </xf>
    <xf numFmtId="0" fontId="3" fillId="3" borderId="14" xfId="0" applyFont="1" applyFill="1" applyBorder="1" applyAlignment="1">
      <alignment horizontal="center"/>
    </xf>
    <xf numFmtId="0" fontId="3" fillId="3" borderId="16" xfId="0" applyFont="1" applyFill="1" applyBorder="1" applyAlignment="1">
      <alignment horizontal="center"/>
    </xf>
    <xf numFmtId="178" fontId="13" fillId="0" borderId="128" xfId="0" applyNumberFormat="1" applyFont="1" applyBorder="1" applyAlignment="1">
      <alignment horizontal="distributed" vertical="center"/>
    </xf>
    <xf numFmtId="178" fontId="13" fillId="0" borderId="129" xfId="0" applyNumberFormat="1" applyFont="1" applyBorder="1" applyAlignment="1">
      <alignment horizontal="distributed" vertical="center"/>
    </xf>
    <xf numFmtId="178" fontId="13" fillId="0" borderId="130" xfId="0" applyNumberFormat="1" applyFont="1" applyBorder="1" applyAlignment="1">
      <alignment horizontal="distributed" vertical="center"/>
    </xf>
    <xf numFmtId="0" fontId="3" fillId="0" borderId="131" xfId="0" applyFont="1" applyBorder="1" applyAlignment="1">
      <alignment horizontal="center" vertical="center"/>
    </xf>
    <xf numFmtId="0" fontId="3" fillId="0" borderId="129" xfId="0" applyFont="1" applyBorder="1" applyAlignment="1">
      <alignment horizontal="center" vertical="center"/>
    </xf>
    <xf numFmtId="0" fontId="3" fillId="0" borderId="132" xfId="0" applyFont="1" applyBorder="1" applyAlignment="1">
      <alignment horizontal="center" vertical="center"/>
    </xf>
    <xf numFmtId="0" fontId="3" fillId="3" borderId="14" xfId="0" applyFont="1" applyFill="1" applyBorder="1" applyAlignment="1">
      <alignment horizontal="center" vertical="center"/>
    </xf>
    <xf numFmtId="0" fontId="3" fillId="3" borderId="117" xfId="0" applyFont="1" applyFill="1" applyBorder="1" applyAlignment="1">
      <alignment horizontal="center" vertical="center"/>
    </xf>
    <xf numFmtId="38" fontId="3" fillId="0" borderId="20" xfId="0" applyNumberFormat="1" applyFont="1" applyBorder="1" applyAlignment="1">
      <alignment horizontal="right"/>
    </xf>
    <xf numFmtId="0" fontId="3" fillId="0" borderId="18" xfId="0" applyFont="1" applyBorder="1" applyAlignment="1">
      <alignment horizontal="right"/>
    </xf>
    <xf numFmtId="0" fontId="3" fillId="0" borderId="19" xfId="0" applyFont="1" applyBorder="1" applyAlignment="1">
      <alignment horizontal="right"/>
    </xf>
    <xf numFmtId="0" fontId="37" fillId="4" borderId="116" xfId="0" applyFont="1" applyFill="1" applyBorder="1" applyAlignment="1">
      <alignment horizontal="center" vertical="center"/>
    </xf>
    <xf numFmtId="0" fontId="37" fillId="4" borderId="114" xfId="0" applyFont="1" applyFill="1" applyBorder="1" applyAlignment="1">
      <alignment horizontal="center" vertical="center"/>
    </xf>
    <xf numFmtId="0" fontId="37" fillId="4" borderId="30" xfId="0" applyFont="1" applyFill="1" applyBorder="1" applyAlignment="1">
      <alignment horizontal="center" vertical="center"/>
    </xf>
    <xf numFmtId="0" fontId="37" fillId="4" borderId="118" xfId="0" applyFont="1" applyFill="1" applyBorder="1" applyAlignment="1">
      <alignment horizontal="center" vertical="center"/>
    </xf>
    <xf numFmtId="0" fontId="3" fillId="0" borderId="87" xfId="0" applyFont="1" applyBorder="1" applyAlignment="1">
      <alignment horizontal="center" vertical="center" wrapText="1"/>
    </xf>
    <xf numFmtId="0" fontId="3" fillId="0" borderId="68" xfId="0" applyFont="1" applyBorder="1" applyAlignment="1">
      <alignment horizontal="center"/>
    </xf>
    <xf numFmtId="0" fontId="3" fillId="0" borderId="57" xfId="0" applyFont="1" applyBorder="1" applyAlignment="1">
      <alignment horizontal="center"/>
    </xf>
    <xf numFmtId="0" fontId="3" fillId="0" borderId="77" xfId="0" applyFont="1" applyBorder="1" applyAlignment="1">
      <alignment horizontal="center"/>
    </xf>
    <xf numFmtId="0" fontId="3" fillId="0" borderId="136" xfId="0" applyFont="1" applyBorder="1" applyAlignment="1">
      <alignment horizontal="center"/>
    </xf>
    <xf numFmtId="0" fontId="3" fillId="0" borderId="137" xfId="0" applyFont="1" applyBorder="1" applyAlignment="1">
      <alignment horizontal="center"/>
    </xf>
    <xf numFmtId="0" fontId="3" fillId="0" borderId="138" xfId="0" applyFont="1" applyBorder="1" applyAlignment="1">
      <alignment horizontal="center"/>
    </xf>
    <xf numFmtId="0" fontId="3" fillId="0" borderId="139"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65" xfId="0" applyFont="1" applyBorder="1" applyAlignment="1">
      <alignment horizont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57150</xdr:colOff>
      <xdr:row>15</xdr:row>
      <xdr:rowOff>0</xdr:rowOff>
    </xdr:from>
    <xdr:to>
      <xdr:col>7</xdr:col>
      <xdr:colOff>57150</xdr:colOff>
      <xdr:row>32</xdr:row>
      <xdr:rowOff>228600</xdr:rowOff>
    </xdr:to>
    <xdr:sp macro="" textlink="">
      <xdr:nvSpPr>
        <xdr:cNvPr id="9240" name="Line 7">
          <a:extLst>
            <a:ext uri="{FF2B5EF4-FFF2-40B4-BE49-F238E27FC236}">
              <a16:creationId xmlns:a16="http://schemas.microsoft.com/office/drawing/2014/main" id="{52061D23-5971-8F15-712C-EEAA9C3D8EC3}"/>
            </a:ext>
          </a:extLst>
        </xdr:cNvPr>
        <xdr:cNvSpPr>
          <a:spLocks noChangeShapeType="1"/>
        </xdr:cNvSpPr>
      </xdr:nvSpPr>
      <xdr:spPr bwMode="auto">
        <a:xfrm>
          <a:off x="7038975" y="3409950"/>
          <a:ext cx="0" cy="42767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15</xdr:row>
      <xdr:rowOff>0</xdr:rowOff>
    </xdr:from>
    <xdr:to>
      <xdr:col>6</xdr:col>
      <xdr:colOff>123825</xdr:colOff>
      <xdr:row>32</xdr:row>
      <xdr:rowOff>228600</xdr:rowOff>
    </xdr:to>
    <xdr:sp macro="" textlink="">
      <xdr:nvSpPr>
        <xdr:cNvPr id="9241" name="Line 8">
          <a:extLst>
            <a:ext uri="{FF2B5EF4-FFF2-40B4-BE49-F238E27FC236}">
              <a16:creationId xmlns:a16="http://schemas.microsoft.com/office/drawing/2014/main" id="{954A2A56-31F2-214C-F40C-4234BCB03EE9}"/>
            </a:ext>
          </a:extLst>
        </xdr:cNvPr>
        <xdr:cNvSpPr>
          <a:spLocks noChangeShapeType="1"/>
        </xdr:cNvSpPr>
      </xdr:nvSpPr>
      <xdr:spPr bwMode="auto">
        <a:xfrm>
          <a:off x="6753225" y="3409950"/>
          <a:ext cx="0" cy="42767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7</xdr:row>
      <xdr:rowOff>9525</xdr:rowOff>
    </xdr:from>
    <xdr:to>
      <xdr:col>28</xdr:col>
      <xdr:colOff>257175</xdr:colOff>
      <xdr:row>8</xdr:row>
      <xdr:rowOff>28575</xdr:rowOff>
    </xdr:to>
    <xdr:sp macro="" textlink="">
      <xdr:nvSpPr>
        <xdr:cNvPr id="1090" name="Oval 2">
          <a:extLst>
            <a:ext uri="{FF2B5EF4-FFF2-40B4-BE49-F238E27FC236}">
              <a16:creationId xmlns:a16="http://schemas.microsoft.com/office/drawing/2014/main" id="{B086C2E7-EB83-747E-4C6C-FBB643C9A177}"/>
            </a:ext>
          </a:extLst>
        </xdr:cNvPr>
        <xdr:cNvSpPr>
          <a:spLocks noChangeArrowheads="1"/>
        </xdr:cNvSpPr>
      </xdr:nvSpPr>
      <xdr:spPr bwMode="auto">
        <a:xfrm>
          <a:off x="10553700"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1091" name="Oval 43">
          <a:extLst>
            <a:ext uri="{FF2B5EF4-FFF2-40B4-BE49-F238E27FC236}">
              <a16:creationId xmlns:a16="http://schemas.microsoft.com/office/drawing/2014/main" id="{E3798FBE-2F02-D02D-82F6-E586DECC7A85}"/>
            </a:ext>
          </a:extLst>
        </xdr:cNvPr>
        <xdr:cNvSpPr>
          <a:spLocks noChangeArrowheads="1"/>
        </xdr:cNvSpPr>
      </xdr:nvSpPr>
      <xdr:spPr bwMode="auto">
        <a:xfrm>
          <a:off x="10553700"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1092" name="Oval 44">
          <a:extLst>
            <a:ext uri="{FF2B5EF4-FFF2-40B4-BE49-F238E27FC236}">
              <a16:creationId xmlns:a16="http://schemas.microsoft.com/office/drawing/2014/main" id="{BCB65D91-2BC3-B0E0-7987-7F75EE459796}"/>
            </a:ext>
          </a:extLst>
        </xdr:cNvPr>
        <xdr:cNvSpPr>
          <a:spLocks noChangeArrowheads="1"/>
        </xdr:cNvSpPr>
      </xdr:nvSpPr>
      <xdr:spPr bwMode="auto">
        <a:xfrm>
          <a:off x="10553700"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7</xdr:row>
      <xdr:rowOff>9525</xdr:rowOff>
    </xdr:from>
    <xdr:to>
      <xdr:col>28</xdr:col>
      <xdr:colOff>257175</xdr:colOff>
      <xdr:row>8</xdr:row>
      <xdr:rowOff>28575</xdr:rowOff>
    </xdr:to>
    <xdr:sp macro="" textlink="">
      <xdr:nvSpPr>
        <xdr:cNvPr id="4131" name="Oval 1">
          <a:extLst>
            <a:ext uri="{FF2B5EF4-FFF2-40B4-BE49-F238E27FC236}">
              <a16:creationId xmlns:a16="http://schemas.microsoft.com/office/drawing/2014/main" id="{6334611A-1581-7730-C6A2-42D18AB90B6A}"/>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2" name="Oval 19">
          <a:extLst>
            <a:ext uri="{FF2B5EF4-FFF2-40B4-BE49-F238E27FC236}">
              <a16:creationId xmlns:a16="http://schemas.microsoft.com/office/drawing/2014/main" id="{49786A16-030A-6FA7-6981-71540B5305C7}"/>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3" name="Oval 2">
          <a:extLst>
            <a:ext uri="{FF2B5EF4-FFF2-40B4-BE49-F238E27FC236}">
              <a16:creationId xmlns:a16="http://schemas.microsoft.com/office/drawing/2014/main" id="{5529A909-C404-516B-55B4-97F582B31E33}"/>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4" name="Oval 43">
          <a:extLst>
            <a:ext uri="{FF2B5EF4-FFF2-40B4-BE49-F238E27FC236}">
              <a16:creationId xmlns:a16="http://schemas.microsoft.com/office/drawing/2014/main" id="{BC438977-6DDD-F264-A094-CF6E12C7B570}"/>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5" name="Oval 44">
          <a:extLst>
            <a:ext uri="{FF2B5EF4-FFF2-40B4-BE49-F238E27FC236}">
              <a16:creationId xmlns:a16="http://schemas.microsoft.com/office/drawing/2014/main" id="{5CE26ACB-FEBE-4BEF-0749-D99A426AC0A2}"/>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
  <sheetViews>
    <sheetView tabSelected="1" zoomScale="89" workbookViewId="0">
      <selection activeCell="V21" sqref="V21"/>
    </sheetView>
  </sheetViews>
  <sheetFormatPr defaultRowHeight="13.5" x14ac:dyDescent="0.15"/>
  <cols>
    <col min="1" max="1" width="10.625" style="1" customWidth="1"/>
    <col min="2" max="2" width="19.625" style="1" customWidth="1"/>
    <col min="3" max="3" width="30.625" style="1" customWidth="1"/>
    <col min="4" max="4" width="8.875" style="1" customWidth="1"/>
    <col min="5" max="5" width="12.625" style="1" customWidth="1"/>
    <col min="6" max="8" width="4.625" style="1" customWidth="1"/>
    <col min="9" max="14" width="4.125" style="1" customWidth="1"/>
    <col min="15" max="17" width="4.5" style="1" customWidth="1"/>
    <col min="18" max="16384" width="9" style="1"/>
  </cols>
  <sheetData>
    <row r="1" spans="1:17" ht="20.25" customHeight="1" x14ac:dyDescent="0.15">
      <c r="M1" s="201" t="s">
        <v>115</v>
      </c>
      <c r="N1" s="201"/>
      <c r="O1" s="201"/>
      <c r="P1" s="201"/>
      <c r="Q1" s="201"/>
    </row>
    <row r="2" spans="1:17" ht="26.25" customHeight="1" x14ac:dyDescent="0.25">
      <c r="A2" s="226" t="s">
        <v>104</v>
      </c>
      <c r="B2" s="226"/>
      <c r="C2" s="226"/>
      <c r="D2" s="226"/>
      <c r="E2" s="226"/>
      <c r="F2" s="226"/>
      <c r="G2" s="226"/>
      <c r="H2" s="226"/>
      <c r="I2" s="226"/>
      <c r="J2" s="226"/>
      <c r="K2" s="226"/>
      <c r="L2" s="226"/>
      <c r="M2" s="226"/>
      <c r="N2" s="226"/>
      <c r="O2" s="226"/>
      <c r="P2" s="226"/>
      <c r="Q2" s="226"/>
    </row>
    <row r="3" spans="1:17" ht="14.25" thickBot="1" x14ac:dyDescent="0.2">
      <c r="A3" s="1" t="s">
        <v>123</v>
      </c>
      <c r="I3" s="108"/>
      <c r="M3" s="112"/>
      <c r="N3" s="112"/>
      <c r="O3" s="112"/>
      <c r="P3" s="112"/>
      <c r="Q3" s="112"/>
    </row>
    <row r="4" spans="1:17" ht="18.75" customHeight="1" x14ac:dyDescent="0.2">
      <c r="A4" s="157" t="s">
        <v>118</v>
      </c>
      <c r="B4" s="111"/>
      <c r="C4" s="111"/>
      <c r="E4" s="114"/>
      <c r="F4" s="211"/>
      <c r="G4" s="211"/>
      <c r="H4" s="211"/>
      <c r="I4" s="211"/>
      <c r="J4" s="211"/>
      <c r="K4" s="211"/>
      <c r="L4" s="211"/>
      <c r="M4" s="212"/>
      <c r="N4" s="214" t="s">
        <v>110</v>
      </c>
      <c r="O4" s="215"/>
      <c r="P4" s="215"/>
      <c r="Q4" s="216"/>
    </row>
    <row r="5" spans="1:17" ht="15.75" customHeight="1" thickBot="1" x14ac:dyDescent="0.2">
      <c r="E5" s="115" t="s">
        <v>107</v>
      </c>
      <c r="F5" s="221"/>
      <c r="G5" s="221"/>
      <c r="H5" s="221"/>
      <c r="M5" s="110"/>
      <c r="N5" s="219"/>
      <c r="O5" s="219"/>
      <c r="P5" s="219"/>
      <c r="Q5" s="135" t="s">
        <v>98</v>
      </c>
    </row>
    <row r="6" spans="1:17" ht="20.25" customHeight="1" thickBot="1" x14ac:dyDescent="0.2">
      <c r="A6" s="108"/>
      <c r="B6" s="134" t="s">
        <v>102</v>
      </c>
      <c r="C6" s="151">
        <f>F33</f>
        <v>0</v>
      </c>
      <c r="D6" s="136" t="s">
        <v>111</v>
      </c>
      <c r="E6" s="116" t="s">
        <v>94</v>
      </c>
      <c r="F6" s="230"/>
      <c r="G6" s="230"/>
      <c r="H6" s="230"/>
      <c r="I6" s="230"/>
      <c r="J6" s="230"/>
      <c r="K6" s="230"/>
      <c r="L6" s="230"/>
      <c r="M6" s="231"/>
      <c r="N6" s="220"/>
      <c r="O6" s="220"/>
      <c r="P6" s="220"/>
      <c r="Q6" s="113" t="s">
        <v>99</v>
      </c>
    </row>
    <row r="7" spans="1:17" ht="15.75" customHeight="1" x14ac:dyDescent="0.15">
      <c r="C7" s="1" t="s">
        <v>103</v>
      </c>
      <c r="E7" s="116"/>
      <c r="F7" s="213"/>
      <c r="G7" s="213"/>
      <c r="H7" s="213"/>
      <c r="I7" s="213"/>
      <c r="J7" s="213"/>
      <c r="K7" s="213"/>
      <c r="L7" s="213"/>
      <c r="M7" s="232"/>
      <c r="N7" s="206" t="s">
        <v>105</v>
      </c>
      <c r="O7" s="207"/>
      <c r="P7" s="155" t="s">
        <v>100</v>
      </c>
      <c r="Q7" s="156" t="s">
        <v>101</v>
      </c>
    </row>
    <row r="8" spans="1:17" ht="17.25" customHeight="1" x14ac:dyDescent="0.15">
      <c r="E8" s="116" t="s">
        <v>95</v>
      </c>
      <c r="F8" s="186"/>
      <c r="G8" s="186"/>
      <c r="H8" s="186"/>
      <c r="I8" s="186"/>
      <c r="J8" s="186"/>
      <c r="K8" s="186"/>
      <c r="L8" s="186"/>
      <c r="M8" s="187"/>
      <c r="N8" s="191" t="s">
        <v>106</v>
      </c>
      <c r="O8" s="191"/>
      <c r="P8" s="191"/>
      <c r="Q8" s="192"/>
    </row>
    <row r="9" spans="1:17" ht="15.75" customHeight="1" x14ac:dyDescent="0.2">
      <c r="E9" s="116"/>
      <c r="F9" s="152"/>
      <c r="G9" s="153"/>
      <c r="H9" s="153"/>
      <c r="I9" s="153"/>
      <c r="J9" s="153"/>
      <c r="K9" s="153"/>
      <c r="L9" s="153"/>
      <c r="M9" s="154"/>
      <c r="N9" s="217"/>
      <c r="O9" s="217"/>
      <c r="P9" s="217"/>
      <c r="Q9" s="218"/>
    </row>
    <row r="10" spans="1:17" ht="16.5" customHeight="1" x14ac:dyDescent="0.15">
      <c r="E10" s="117" t="s">
        <v>96</v>
      </c>
      <c r="F10" s="213"/>
      <c r="G10" s="213"/>
      <c r="H10" s="213"/>
      <c r="I10" s="213"/>
      <c r="J10" s="213"/>
      <c r="K10" s="213"/>
      <c r="L10" s="213"/>
      <c r="M10" s="110" t="s">
        <v>3</v>
      </c>
      <c r="N10" s="193" t="s">
        <v>97</v>
      </c>
      <c r="O10" s="193"/>
      <c r="P10" s="193"/>
      <c r="Q10" s="194"/>
    </row>
    <row r="11" spans="1:17" ht="15.75" customHeight="1" x14ac:dyDescent="0.15">
      <c r="E11" s="118" t="s">
        <v>124</v>
      </c>
      <c r="F11" s="199" t="s">
        <v>116</v>
      </c>
      <c r="G11" s="199"/>
      <c r="H11" s="199"/>
      <c r="I11" s="199"/>
      <c r="J11" s="199"/>
      <c r="K11" s="199"/>
      <c r="L11" s="199"/>
      <c r="M11" s="200"/>
      <c r="N11" s="203"/>
      <c r="O11" s="204"/>
      <c r="P11" s="204"/>
      <c r="Q11" s="205"/>
    </row>
    <row r="12" spans="1:17" ht="15.75" customHeight="1" x14ac:dyDescent="0.15">
      <c r="E12" s="118" t="s">
        <v>108</v>
      </c>
      <c r="F12" s="195"/>
      <c r="G12" s="195"/>
      <c r="H12" s="195"/>
      <c r="I12" s="195"/>
      <c r="J12" s="195"/>
      <c r="K12" s="195"/>
      <c r="L12" s="195"/>
      <c r="M12" s="196"/>
      <c r="N12" s="203"/>
      <c r="O12" s="204"/>
      <c r="P12" s="204"/>
      <c r="Q12" s="205"/>
    </row>
    <row r="13" spans="1:17" ht="14.25" thickBot="1" x14ac:dyDescent="0.2">
      <c r="A13" s="1" t="s">
        <v>93</v>
      </c>
      <c r="E13" s="142" t="s">
        <v>109</v>
      </c>
      <c r="F13" s="197"/>
      <c r="G13" s="197"/>
      <c r="H13" s="197"/>
      <c r="I13" s="197"/>
      <c r="J13" s="197"/>
      <c r="K13" s="197"/>
      <c r="L13" s="197"/>
      <c r="M13" s="198"/>
      <c r="N13" s="188"/>
      <c r="O13" s="189"/>
      <c r="P13" s="189"/>
      <c r="Q13" s="190"/>
    </row>
    <row r="14" spans="1:17" ht="10.5" customHeight="1" thickBot="1" x14ac:dyDescent="0.2"/>
    <row r="15" spans="1:17" s="109" customFormat="1" ht="31.5" customHeight="1" x14ac:dyDescent="0.15">
      <c r="A15" s="119" t="s">
        <v>90</v>
      </c>
      <c r="B15" s="202" t="s">
        <v>91</v>
      </c>
      <c r="C15" s="202"/>
      <c r="D15" s="202"/>
      <c r="E15" s="120" t="s">
        <v>121</v>
      </c>
      <c r="F15" s="208" t="s">
        <v>122</v>
      </c>
      <c r="G15" s="209"/>
      <c r="H15" s="210"/>
      <c r="I15" s="208" t="s">
        <v>120</v>
      </c>
      <c r="J15" s="209"/>
      <c r="K15" s="210"/>
      <c r="L15" s="208" t="s">
        <v>92</v>
      </c>
      <c r="M15" s="209"/>
      <c r="N15" s="209"/>
      <c r="O15" s="209"/>
      <c r="P15" s="209"/>
      <c r="Q15" s="489"/>
    </row>
    <row r="16" spans="1:17" ht="18.75" customHeight="1" x14ac:dyDescent="0.15">
      <c r="A16" s="121">
        <v>1</v>
      </c>
      <c r="B16" s="222"/>
      <c r="C16" s="222"/>
      <c r="D16" s="222"/>
      <c r="E16" s="147"/>
      <c r="F16" s="223"/>
      <c r="G16" s="224"/>
      <c r="H16" s="225"/>
      <c r="I16" s="125"/>
      <c r="J16" s="126"/>
      <c r="K16" s="141"/>
      <c r="L16" s="421"/>
      <c r="M16" s="422"/>
      <c r="N16" s="422"/>
      <c r="O16" s="422"/>
      <c r="P16" s="422"/>
      <c r="Q16" s="490"/>
    </row>
    <row r="17" spans="1:17" ht="18.75" customHeight="1" x14ac:dyDescent="0.15">
      <c r="A17" s="121">
        <v>2</v>
      </c>
      <c r="B17" s="222"/>
      <c r="C17" s="222"/>
      <c r="D17" s="222"/>
      <c r="E17" s="147"/>
      <c r="F17" s="223"/>
      <c r="G17" s="224"/>
      <c r="H17" s="225"/>
      <c r="I17" s="125"/>
      <c r="J17" s="126"/>
      <c r="K17" s="141"/>
      <c r="L17" s="421"/>
      <c r="M17" s="422"/>
      <c r="N17" s="422"/>
      <c r="O17" s="422"/>
      <c r="P17" s="422"/>
      <c r="Q17" s="490"/>
    </row>
    <row r="18" spans="1:17" ht="18.75" customHeight="1" x14ac:dyDescent="0.15">
      <c r="A18" s="121">
        <v>3</v>
      </c>
      <c r="B18" s="222"/>
      <c r="C18" s="222"/>
      <c r="D18" s="222"/>
      <c r="E18" s="147"/>
      <c r="F18" s="223"/>
      <c r="G18" s="224"/>
      <c r="H18" s="225"/>
      <c r="I18" s="125"/>
      <c r="J18" s="126"/>
      <c r="K18" s="141"/>
      <c r="L18" s="421"/>
      <c r="M18" s="422"/>
      <c r="N18" s="422"/>
      <c r="O18" s="422"/>
      <c r="P18" s="422"/>
      <c r="Q18" s="490"/>
    </row>
    <row r="19" spans="1:17" ht="18.75" customHeight="1" x14ac:dyDescent="0.15">
      <c r="A19" s="121">
        <v>4</v>
      </c>
      <c r="B19" s="227"/>
      <c r="C19" s="228"/>
      <c r="D19" s="229"/>
      <c r="E19" s="147"/>
      <c r="F19" s="240"/>
      <c r="G19" s="241"/>
      <c r="H19" s="242"/>
      <c r="I19" s="125"/>
      <c r="J19" s="126"/>
      <c r="K19" s="141"/>
      <c r="L19" s="421"/>
      <c r="M19" s="422"/>
      <c r="N19" s="422"/>
      <c r="O19" s="422"/>
      <c r="P19" s="422"/>
      <c r="Q19" s="490"/>
    </row>
    <row r="20" spans="1:17" ht="18.75" customHeight="1" x14ac:dyDescent="0.15">
      <c r="A20" s="121">
        <v>5</v>
      </c>
      <c r="B20" s="222"/>
      <c r="C20" s="222"/>
      <c r="D20" s="222"/>
      <c r="E20" s="147"/>
      <c r="F20" s="223"/>
      <c r="G20" s="224"/>
      <c r="H20" s="225"/>
      <c r="I20" s="125"/>
      <c r="J20" s="126"/>
      <c r="K20" s="141"/>
      <c r="L20" s="421"/>
      <c r="M20" s="422"/>
      <c r="N20" s="422"/>
      <c r="O20" s="422"/>
      <c r="P20" s="422"/>
      <c r="Q20" s="490"/>
    </row>
    <row r="21" spans="1:17" ht="18.75" customHeight="1" x14ac:dyDescent="0.15">
      <c r="A21" s="121">
        <v>6</v>
      </c>
      <c r="B21" s="227"/>
      <c r="C21" s="228"/>
      <c r="D21" s="229"/>
      <c r="E21" s="147"/>
      <c r="F21" s="223"/>
      <c r="G21" s="224"/>
      <c r="H21" s="225"/>
      <c r="I21" s="125"/>
      <c r="J21" s="126"/>
      <c r="K21" s="127"/>
      <c r="L21" s="421"/>
      <c r="M21" s="422"/>
      <c r="N21" s="422"/>
      <c r="O21" s="422"/>
      <c r="P21" s="422"/>
      <c r="Q21" s="490"/>
    </row>
    <row r="22" spans="1:17" ht="18.75" customHeight="1" x14ac:dyDescent="0.15">
      <c r="A22" s="121">
        <v>7</v>
      </c>
      <c r="B22" s="227"/>
      <c r="C22" s="228"/>
      <c r="D22" s="229"/>
      <c r="E22" s="144"/>
      <c r="F22" s="223"/>
      <c r="G22" s="224"/>
      <c r="H22" s="225"/>
      <c r="I22" s="125"/>
      <c r="J22" s="126"/>
      <c r="K22" s="127"/>
      <c r="L22" s="421"/>
      <c r="M22" s="422"/>
      <c r="N22" s="422"/>
      <c r="O22" s="422"/>
      <c r="P22" s="422"/>
      <c r="Q22" s="490"/>
    </row>
    <row r="23" spans="1:17" ht="18.75" customHeight="1" x14ac:dyDescent="0.15">
      <c r="A23" s="121">
        <v>8</v>
      </c>
      <c r="B23" s="227"/>
      <c r="C23" s="228"/>
      <c r="D23" s="229"/>
      <c r="E23" s="144"/>
      <c r="F23" s="223"/>
      <c r="G23" s="224"/>
      <c r="H23" s="225"/>
      <c r="I23" s="125"/>
      <c r="J23" s="126"/>
      <c r="K23" s="127"/>
      <c r="L23" s="421"/>
      <c r="M23" s="422"/>
      <c r="N23" s="422"/>
      <c r="O23" s="422"/>
      <c r="P23" s="422"/>
      <c r="Q23" s="490"/>
    </row>
    <row r="24" spans="1:17" ht="18.75" customHeight="1" x14ac:dyDescent="0.15">
      <c r="A24" s="121">
        <v>9</v>
      </c>
      <c r="B24" s="227"/>
      <c r="C24" s="228"/>
      <c r="D24" s="229"/>
      <c r="E24" s="144"/>
      <c r="F24" s="223"/>
      <c r="G24" s="224"/>
      <c r="H24" s="225"/>
      <c r="I24" s="125"/>
      <c r="J24" s="126"/>
      <c r="K24" s="127"/>
      <c r="L24" s="421"/>
      <c r="M24" s="422"/>
      <c r="N24" s="422"/>
      <c r="O24" s="422"/>
      <c r="P24" s="422"/>
      <c r="Q24" s="490"/>
    </row>
    <row r="25" spans="1:17" ht="18.75" customHeight="1" x14ac:dyDescent="0.15">
      <c r="A25" s="121">
        <v>10</v>
      </c>
      <c r="B25" s="227"/>
      <c r="C25" s="228"/>
      <c r="D25" s="229"/>
      <c r="E25" s="144"/>
      <c r="F25" s="252"/>
      <c r="G25" s="253"/>
      <c r="H25" s="254"/>
      <c r="I25" s="125"/>
      <c r="J25" s="126"/>
      <c r="K25" s="127"/>
      <c r="L25" s="421"/>
      <c r="M25" s="422"/>
      <c r="N25" s="422"/>
      <c r="O25" s="422"/>
      <c r="P25" s="422"/>
      <c r="Q25" s="490"/>
    </row>
    <row r="26" spans="1:17" ht="18.75" customHeight="1" x14ac:dyDescent="0.15">
      <c r="A26" s="121">
        <v>11</v>
      </c>
      <c r="B26" s="227"/>
      <c r="C26" s="228"/>
      <c r="D26" s="229"/>
      <c r="E26" s="144"/>
      <c r="F26" s="223"/>
      <c r="G26" s="224"/>
      <c r="H26" s="225"/>
      <c r="I26" s="125"/>
      <c r="J26" s="126"/>
      <c r="K26" s="127"/>
      <c r="L26" s="421"/>
      <c r="M26" s="422"/>
      <c r="N26" s="422"/>
      <c r="O26" s="422"/>
      <c r="P26" s="422"/>
      <c r="Q26" s="490"/>
    </row>
    <row r="27" spans="1:17" ht="18.75" customHeight="1" x14ac:dyDescent="0.15">
      <c r="A27" s="121">
        <v>12</v>
      </c>
      <c r="B27" s="222"/>
      <c r="C27" s="222"/>
      <c r="D27" s="222"/>
      <c r="E27" s="144"/>
      <c r="F27" s="223"/>
      <c r="G27" s="224"/>
      <c r="H27" s="225"/>
      <c r="I27" s="125"/>
      <c r="J27" s="126"/>
      <c r="K27" s="127"/>
      <c r="L27" s="421"/>
      <c r="M27" s="422"/>
      <c r="N27" s="422"/>
      <c r="O27" s="422"/>
      <c r="P27" s="422"/>
      <c r="Q27" s="490"/>
    </row>
    <row r="28" spans="1:17" ht="18.75" customHeight="1" x14ac:dyDescent="0.15">
      <c r="A28" s="121">
        <v>13</v>
      </c>
      <c r="B28" s="222"/>
      <c r="C28" s="222"/>
      <c r="D28" s="222"/>
      <c r="E28" s="144"/>
      <c r="F28" s="223"/>
      <c r="G28" s="224"/>
      <c r="H28" s="225"/>
      <c r="I28" s="125"/>
      <c r="J28" s="126"/>
      <c r="K28" s="127"/>
      <c r="L28" s="421"/>
      <c r="M28" s="422"/>
      <c r="N28" s="422"/>
      <c r="O28" s="422"/>
      <c r="P28" s="422"/>
      <c r="Q28" s="490"/>
    </row>
    <row r="29" spans="1:17" ht="18.75" customHeight="1" x14ac:dyDescent="0.15">
      <c r="A29" s="121">
        <v>14</v>
      </c>
      <c r="B29" s="222"/>
      <c r="C29" s="222"/>
      <c r="D29" s="222"/>
      <c r="E29" s="144"/>
      <c r="F29" s="223"/>
      <c r="G29" s="224"/>
      <c r="H29" s="225"/>
      <c r="I29" s="125"/>
      <c r="J29" s="126"/>
      <c r="K29" s="127"/>
      <c r="L29" s="421"/>
      <c r="M29" s="422"/>
      <c r="N29" s="422"/>
      <c r="O29" s="422"/>
      <c r="P29" s="422"/>
      <c r="Q29" s="490"/>
    </row>
    <row r="30" spans="1:17" ht="18.75" customHeight="1" thickBot="1" x14ac:dyDescent="0.2">
      <c r="A30" s="124">
        <v>15</v>
      </c>
      <c r="B30" s="236"/>
      <c r="C30" s="236"/>
      <c r="D30" s="236"/>
      <c r="E30" s="148"/>
      <c r="F30" s="249"/>
      <c r="G30" s="250"/>
      <c r="H30" s="251"/>
      <c r="I30" s="128"/>
      <c r="J30" s="129"/>
      <c r="K30" s="130"/>
      <c r="L30" s="491"/>
      <c r="M30" s="492"/>
      <c r="N30" s="492"/>
      <c r="O30" s="492"/>
      <c r="P30" s="492"/>
      <c r="Q30" s="493"/>
    </row>
    <row r="31" spans="1:17" ht="18.75" customHeight="1" thickTop="1" x14ac:dyDescent="0.15">
      <c r="A31" s="137"/>
      <c r="B31" s="243" t="s">
        <v>112</v>
      </c>
      <c r="C31" s="244"/>
      <c r="D31" s="245"/>
      <c r="E31" s="149"/>
      <c r="F31" s="255">
        <f>F16+F17+F18+F19+F20+F21+F22+F23+F24+F25+F26+F27+F28+F29+F30</f>
        <v>0</v>
      </c>
      <c r="G31" s="256"/>
      <c r="H31" s="257"/>
      <c r="I31" s="138"/>
      <c r="J31" s="139"/>
      <c r="K31" s="141"/>
      <c r="L31" s="494"/>
      <c r="M31" s="495"/>
      <c r="N31" s="495"/>
      <c r="O31" s="495"/>
      <c r="P31" s="495"/>
      <c r="Q31" s="496"/>
    </row>
    <row r="32" spans="1:17" ht="18.75" customHeight="1" thickBot="1" x14ac:dyDescent="0.2">
      <c r="A32" s="122"/>
      <c r="B32" s="246" t="s">
        <v>113</v>
      </c>
      <c r="C32" s="247"/>
      <c r="D32" s="248"/>
      <c r="E32" s="150"/>
      <c r="F32" s="258">
        <f>F31*0.1</f>
        <v>0</v>
      </c>
      <c r="G32" s="259"/>
      <c r="H32" s="260"/>
      <c r="I32" s="131"/>
      <c r="J32" s="132"/>
      <c r="K32" s="133"/>
      <c r="L32" s="497"/>
      <c r="M32" s="498"/>
      <c r="N32" s="498"/>
      <c r="O32" s="498"/>
      <c r="P32" s="498"/>
      <c r="Q32" s="499"/>
    </row>
    <row r="33" spans="1:17" ht="18.75" customHeight="1" thickBot="1" x14ac:dyDescent="0.2">
      <c r="A33" s="122"/>
      <c r="B33" s="233" t="s">
        <v>114</v>
      </c>
      <c r="C33" s="234"/>
      <c r="D33" s="235"/>
      <c r="E33" s="123"/>
      <c r="F33" s="237">
        <f>F31+F32</f>
        <v>0</v>
      </c>
      <c r="G33" s="238"/>
      <c r="H33" s="239"/>
      <c r="I33" s="131"/>
      <c r="J33" s="132"/>
      <c r="K33" s="133"/>
      <c r="L33" s="500"/>
      <c r="M33" s="501"/>
      <c r="N33" s="501"/>
      <c r="O33" s="501"/>
      <c r="P33" s="501"/>
      <c r="Q33" s="502"/>
    </row>
    <row r="34" spans="1:17" ht="9.75" customHeight="1" x14ac:dyDescent="0.15">
      <c r="Q34" s="140" t="s">
        <v>89</v>
      </c>
    </row>
  </sheetData>
  <mergeCells count="79">
    <mergeCell ref="L33:Q33"/>
    <mergeCell ref="L28:Q28"/>
    <mergeCell ref="L29:Q29"/>
    <mergeCell ref="L30:Q30"/>
    <mergeCell ref="L31:Q31"/>
    <mergeCell ref="L32:Q32"/>
    <mergeCell ref="L20:Q20"/>
    <mergeCell ref="L21:Q21"/>
    <mergeCell ref="L22:Q22"/>
    <mergeCell ref="L23:Q23"/>
    <mergeCell ref="L24:Q24"/>
    <mergeCell ref="L15:Q15"/>
    <mergeCell ref="L16:Q16"/>
    <mergeCell ref="L17:Q17"/>
    <mergeCell ref="L18:Q18"/>
    <mergeCell ref="L19:Q19"/>
    <mergeCell ref="F31:H31"/>
    <mergeCell ref="F32:H32"/>
    <mergeCell ref="B19:D19"/>
    <mergeCell ref="F19:H19"/>
    <mergeCell ref="B31:D31"/>
    <mergeCell ref="B32:D32"/>
    <mergeCell ref="F29:H29"/>
    <mergeCell ref="F30:H30"/>
    <mergeCell ref="F24:H24"/>
    <mergeCell ref="F25:H25"/>
    <mergeCell ref="F26:H26"/>
    <mergeCell ref="F27:H27"/>
    <mergeCell ref="F33:H33"/>
    <mergeCell ref="F16:H16"/>
    <mergeCell ref="F17:H17"/>
    <mergeCell ref="F18:H18"/>
    <mergeCell ref="F20:H20"/>
    <mergeCell ref="F21:H21"/>
    <mergeCell ref="F22:H22"/>
    <mergeCell ref="F23:H23"/>
    <mergeCell ref="B33:D33"/>
    <mergeCell ref="B26:D26"/>
    <mergeCell ref="B29:D29"/>
    <mergeCell ref="B22:D22"/>
    <mergeCell ref="B23:D23"/>
    <mergeCell ref="B24:D24"/>
    <mergeCell ref="B25:D25"/>
    <mergeCell ref="B30:D30"/>
    <mergeCell ref="B27:D27"/>
    <mergeCell ref="L25:Q25"/>
    <mergeCell ref="L26:Q26"/>
    <mergeCell ref="L27:Q27"/>
    <mergeCell ref="B28:D28"/>
    <mergeCell ref="F28:H28"/>
    <mergeCell ref="A2:Q2"/>
    <mergeCell ref="B17:D17"/>
    <mergeCell ref="B18:D18"/>
    <mergeCell ref="B20:D20"/>
    <mergeCell ref="B21:D21"/>
    <mergeCell ref="B16:D16"/>
    <mergeCell ref="F6:M6"/>
    <mergeCell ref="F7:M7"/>
    <mergeCell ref="M1:Q1"/>
    <mergeCell ref="B15:D15"/>
    <mergeCell ref="N11:Q11"/>
    <mergeCell ref="N12:Q12"/>
    <mergeCell ref="N7:O7"/>
    <mergeCell ref="F15:H15"/>
    <mergeCell ref="I15:K15"/>
    <mergeCell ref="F4:M4"/>
    <mergeCell ref="F10:L10"/>
    <mergeCell ref="N4:Q4"/>
    <mergeCell ref="N9:Q9"/>
    <mergeCell ref="N5:P5"/>
    <mergeCell ref="N6:P6"/>
    <mergeCell ref="F5:H5"/>
    <mergeCell ref="F8:M8"/>
    <mergeCell ref="N13:Q13"/>
    <mergeCell ref="N8:Q8"/>
    <mergeCell ref="N10:Q10"/>
    <mergeCell ref="F12:M12"/>
    <mergeCell ref="F13:M13"/>
    <mergeCell ref="F11:M11"/>
  </mergeCells>
  <phoneticPr fontId="2"/>
  <pageMargins left="0.75" right="0.46" top="0.38" bottom="0.26" header="0.27" footer="0.21"/>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8"/>
  <sheetViews>
    <sheetView showGridLines="0" zoomScale="75" workbookViewId="0">
      <selection activeCell="AL10" sqref="AL10"/>
    </sheetView>
  </sheetViews>
  <sheetFormatPr defaultRowHeight="13.5" x14ac:dyDescent="0.15"/>
  <cols>
    <col min="1" max="1" width="7.125" style="1" customWidth="1"/>
    <col min="2" max="11" width="4.875" style="1" customWidth="1"/>
    <col min="12" max="12" width="6" style="1" customWidth="1"/>
    <col min="13" max="17" width="4.875" style="1" customWidth="1"/>
    <col min="18" max="18" width="2.5" style="1" customWidth="1"/>
    <col min="19" max="19" width="4.875" style="1" customWidth="1"/>
    <col min="20" max="20" width="5.875" style="1" customWidth="1"/>
    <col min="21" max="29" width="4.875" style="1" customWidth="1"/>
    <col min="30" max="30" width="1.625" style="1" customWidth="1"/>
    <col min="31" max="31" width="1.125" style="1" customWidth="1"/>
    <col min="32" max="37" width="4.625" style="1" customWidth="1"/>
    <col min="38" max="42" width="3.625" style="1" customWidth="1"/>
    <col min="43" max="43" width="18.625" style="1" customWidth="1"/>
    <col min="44" max="53" width="9" style="1"/>
    <col min="54" max="54" width="10.5" style="1" bestFit="1" customWidth="1"/>
    <col min="55" max="16384" width="9" style="1"/>
  </cols>
  <sheetData>
    <row r="1" spans="1:56" ht="24.95" customHeight="1" thickBot="1" x14ac:dyDescent="0.3">
      <c r="A1" s="261" t="s">
        <v>86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F1" s="83" t="s">
        <v>50</v>
      </c>
      <c r="AG1" s="83"/>
      <c r="AH1" s="83"/>
      <c r="AZ1" s="79" t="s">
        <v>56</v>
      </c>
      <c r="BA1" s="33" t="s">
        <v>48</v>
      </c>
      <c r="BB1" s="64">
        <f ca="1">TODAY()</f>
        <v>45768</v>
      </c>
      <c r="BC1" s="1">
        <f ca="1">YEAR(BB1)</f>
        <v>2025</v>
      </c>
    </row>
    <row r="2" spans="1:56" ht="30" customHeight="1" thickTop="1" x14ac:dyDescent="0.2">
      <c r="A2" s="66" t="s">
        <v>117</v>
      </c>
      <c r="B2" s="2"/>
      <c r="C2" s="2"/>
      <c r="D2" s="2"/>
      <c r="E2" s="2"/>
      <c r="F2" s="2"/>
      <c r="G2" s="2"/>
      <c r="H2" s="2"/>
      <c r="I2" s="2"/>
      <c r="J2" s="2"/>
      <c r="K2" s="2"/>
      <c r="L2" s="2"/>
      <c r="M2" s="2"/>
      <c r="N2" s="283" t="s">
        <v>115</v>
      </c>
      <c r="O2" s="283"/>
      <c r="P2" s="283"/>
      <c r="Q2" s="283"/>
      <c r="R2" s="284"/>
      <c r="S2" s="288"/>
      <c r="T2" s="289"/>
      <c r="U2" s="290"/>
      <c r="V2" s="280"/>
      <c r="W2" s="281"/>
      <c r="X2" s="281"/>
      <c r="Y2" s="281"/>
      <c r="Z2" s="281"/>
      <c r="AA2" s="281"/>
      <c r="AB2" s="281"/>
      <c r="AC2" s="282"/>
      <c r="AF2" s="277"/>
      <c r="AG2" s="278"/>
      <c r="AH2" s="279"/>
      <c r="AQ2" s="67"/>
      <c r="AZ2" s="80" t="s">
        <v>57</v>
      </c>
      <c r="BA2" s="33" t="s">
        <v>49</v>
      </c>
      <c r="BB2" s="1">
        <v>20</v>
      </c>
      <c r="BC2" s="1">
        <f ca="1">IF(AF2="",MONTH(BB1),AF2)</f>
        <v>4</v>
      </c>
    </row>
    <row r="3" spans="1:56" ht="18" customHeight="1" x14ac:dyDescent="0.15">
      <c r="A3" s="3"/>
      <c r="C3" s="58" t="s">
        <v>40</v>
      </c>
      <c r="R3" s="4"/>
      <c r="S3" s="82" t="s">
        <v>36</v>
      </c>
      <c r="T3" s="291"/>
      <c r="U3" s="291"/>
      <c r="V3" s="291"/>
      <c r="W3" s="5"/>
      <c r="X3" s="5"/>
      <c r="Y3" s="5"/>
      <c r="Z3" s="5"/>
      <c r="AA3" s="5"/>
      <c r="AB3" s="5"/>
      <c r="AC3" s="6"/>
      <c r="AZ3" s="80" t="s">
        <v>58</v>
      </c>
      <c r="BA3" s="33" t="s">
        <v>74</v>
      </c>
    </row>
    <row r="4" spans="1:56" ht="18" customHeight="1" thickBot="1" x14ac:dyDescent="0.25">
      <c r="A4" s="3"/>
      <c r="R4" s="4"/>
      <c r="S4" s="59" t="s">
        <v>45</v>
      </c>
      <c r="U4" s="292"/>
      <c r="V4" s="293"/>
      <c r="W4" s="293"/>
      <c r="X4" s="293"/>
      <c r="Y4" s="293"/>
      <c r="Z4" s="293"/>
      <c r="AA4" s="293"/>
      <c r="AB4" s="293"/>
      <c r="AC4" s="294"/>
      <c r="AZ4" s="81" t="s">
        <v>59</v>
      </c>
      <c r="BA4" s="71">
        <v>1</v>
      </c>
      <c r="BB4" s="72"/>
      <c r="BC4" s="72" t="str">
        <f>IF(BA4="","","￥")</f>
        <v>￥</v>
      </c>
      <c r="BD4" s="73" t="str">
        <f t="shared" ref="BD4:BD14" si="0">IF(BC4="","￥",BC4)</f>
        <v>￥</v>
      </c>
    </row>
    <row r="5" spans="1:56" ht="18" customHeight="1" thickBot="1" x14ac:dyDescent="0.25">
      <c r="A5" s="3"/>
      <c r="B5" s="9" t="s">
        <v>1</v>
      </c>
      <c r="C5" s="378" t="str">
        <f>IF(AND($BD6="￥",$BD7="￥"),"",$BD6)</f>
        <v/>
      </c>
      <c r="D5" s="390" t="str">
        <f>IF(AND($BD7="￥",$BD8="￥"),"",$BD7)</f>
        <v/>
      </c>
      <c r="E5" s="392" t="str">
        <f>IF(AND($BD8="￥",$BD9="￥"),"",$BD8)</f>
        <v/>
      </c>
      <c r="F5" s="394" t="str">
        <f>IF(AND($BD9="￥",$BD10="￥"),"",$BD9)</f>
        <v/>
      </c>
      <c r="G5" s="398" t="str">
        <f>IF(AND($BD10="￥",$BD11="￥"),"",$BD10)</f>
        <v/>
      </c>
      <c r="H5" s="392" t="str">
        <f>IF(AND($BD11="￥",$BD12="￥"),"",$BD11)</f>
        <v/>
      </c>
      <c r="I5" s="394" t="str">
        <f>IF(AND($BD12="￥",$BD13="￥"),"",$BD12)</f>
        <v/>
      </c>
      <c r="J5" s="394" t="str">
        <f>IF(AND($BD13="￥",$BD14="￥"),"",$BD13)</f>
        <v>￥</v>
      </c>
      <c r="K5" s="394" t="str">
        <f>IF(AND($BD14="￥",$BD15="￥"),"",$BD14)</f>
        <v>０</v>
      </c>
      <c r="L5" s="313" t="s">
        <v>39</v>
      </c>
      <c r="M5" s="314"/>
      <c r="N5" s="314"/>
      <c r="O5" s="314"/>
      <c r="P5" s="314"/>
      <c r="R5" s="4"/>
      <c r="S5" s="59"/>
      <c r="U5" s="292"/>
      <c r="V5" s="293"/>
      <c r="W5" s="293"/>
      <c r="X5" s="293"/>
      <c r="Y5" s="293"/>
      <c r="Z5" s="293"/>
      <c r="AA5" s="293"/>
      <c r="AB5" s="293"/>
      <c r="AC5" s="294"/>
      <c r="AZ5" s="81" t="s">
        <v>60</v>
      </c>
      <c r="BA5" s="74" t="str">
        <f>MID(BA$17,1,1)</f>
        <v>0</v>
      </c>
      <c r="BB5" s="75" t="str">
        <f t="shared" ref="BB5:BB13" si="1">BD18</f>
        <v/>
      </c>
      <c r="BC5" s="75" t="str">
        <f t="shared" ref="BC5:BC14" si="2">DBCS(BB5)</f>
        <v/>
      </c>
      <c r="BD5" s="70" t="str">
        <f t="shared" si="0"/>
        <v>￥</v>
      </c>
    </row>
    <row r="6" spans="1:56" ht="18" customHeight="1" thickBot="1" x14ac:dyDescent="0.25">
      <c r="A6" s="3"/>
      <c r="B6" s="10" t="s">
        <v>2</v>
      </c>
      <c r="C6" s="379"/>
      <c r="D6" s="391"/>
      <c r="E6" s="393"/>
      <c r="F6" s="395"/>
      <c r="G6" s="399"/>
      <c r="H6" s="393"/>
      <c r="I6" s="395"/>
      <c r="J6" s="395"/>
      <c r="K6" s="395"/>
      <c r="L6" s="313"/>
      <c r="M6" s="314"/>
      <c r="N6" s="314"/>
      <c r="O6" s="314"/>
      <c r="P6" s="314"/>
      <c r="R6" s="4"/>
      <c r="S6" s="59" t="s">
        <v>46</v>
      </c>
      <c r="U6" s="285"/>
      <c r="V6" s="286"/>
      <c r="W6" s="286"/>
      <c r="X6" s="286"/>
      <c r="Y6" s="286"/>
      <c r="Z6" s="286"/>
      <c r="AA6" s="286"/>
      <c r="AB6" s="286"/>
      <c r="AC6" s="287"/>
      <c r="AZ6" s="183"/>
      <c r="BA6" s="75" t="str">
        <f>MID(BA$17,2,1)</f>
        <v/>
      </c>
      <c r="BB6" s="75" t="str">
        <f t="shared" si="1"/>
        <v/>
      </c>
      <c r="BC6" s="75" t="str">
        <f t="shared" si="2"/>
        <v/>
      </c>
      <c r="BD6" s="70" t="str">
        <f t="shared" si="0"/>
        <v>￥</v>
      </c>
    </row>
    <row r="7" spans="1:56" ht="18" customHeight="1" x14ac:dyDescent="0.15">
      <c r="A7" s="3"/>
      <c r="P7" s="356"/>
      <c r="Q7" s="396"/>
      <c r="R7" s="397"/>
      <c r="U7" s="388"/>
      <c r="V7" s="388"/>
      <c r="W7" s="388"/>
      <c r="X7" s="388"/>
      <c r="Y7" s="388"/>
      <c r="Z7" s="388"/>
      <c r="AA7" s="388"/>
      <c r="AB7" s="388"/>
      <c r="AC7" s="389"/>
      <c r="BA7" s="74" t="str">
        <f>MID(BA$17,3,1)</f>
        <v/>
      </c>
      <c r="BB7" s="75" t="str">
        <f t="shared" si="1"/>
        <v/>
      </c>
      <c r="BC7" s="75" t="str">
        <f t="shared" si="2"/>
        <v/>
      </c>
      <c r="BD7" s="70" t="str">
        <f t="shared" si="0"/>
        <v>￥</v>
      </c>
    </row>
    <row r="8" spans="1:56" ht="18" customHeight="1" x14ac:dyDescent="0.15">
      <c r="A8" s="3"/>
      <c r="B8" s="60" t="s">
        <v>41</v>
      </c>
      <c r="C8" s="12"/>
      <c r="D8" s="386">
        <f>総合請求書!$B$16</f>
        <v>0</v>
      </c>
      <c r="E8" s="387"/>
      <c r="F8" s="387"/>
      <c r="G8" s="387"/>
      <c r="H8" s="387"/>
      <c r="I8" s="387"/>
      <c r="J8" s="387"/>
      <c r="K8" s="387"/>
      <c r="L8" s="387"/>
      <c r="M8" s="387"/>
      <c r="N8" s="387"/>
      <c r="P8" s="380"/>
      <c r="Q8" s="381"/>
      <c r="R8" s="382"/>
      <c r="S8" s="100" t="s">
        <v>76</v>
      </c>
      <c r="T8" s="11"/>
      <c r="U8" s="285"/>
      <c r="V8" s="285"/>
      <c r="W8" s="285"/>
      <c r="X8" s="285"/>
      <c r="Y8" s="285"/>
      <c r="Z8" s="285"/>
      <c r="AA8" s="285"/>
      <c r="AB8" s="285"/>
      <c r="AC8" s="8" t="s">
        <v>3</v>
      </c>
      <c r="BA8" s="74" t="str">
        <f>MID(BA$17,4,1)</f>
        <v/>
      </c>
      <c r="BB8" s="75" t="str">
        <f t="shared" si="1"/>
        <v/>
      </c>
      <c r="BC8" s="75" t="str">
        <f t="shared" si="2"/>
        <v/>
      </c>
      <c r="BD8" s="70" t="str">
        <f t="shared" si="0"/>
        <v>￥</v>
      </c>
    </row>
    <row r="9" spans="1:56" ht="18" customHeight="1" x14ac:dyDescent="0.15">
      <c r="A9" s="3"/>
      <c r="B9" s="27"/>
      <c r="D9" s="372"/>
      <c r="E9" s="373"/>
      <c r="F9" s="373"/>
      <c r="G9" s="373"/>
      <c r="H9" s="373"/>
      <c r="P9" s="383"/>
      <c r="Q9" s="384"/>
      <c r="R9" s="385"/>
      <c r="S9" s="185" t="s">
        <v>124</v>
      </c>
      <c r="T9" s="184"/>
      <c r="U9" s="312" t="s">
        <v>116</v>
      </c>
      <c r="V9" s="312"/>
      <c r="W9" s="312"/>
      <c r="X9" s="312"/>
      <c r="Y9" s="312"/>
      <c r="Z9" s="312"/>
      <c r="AA9" s="312"/>
      <c r="AB9" s="312"/>
      <c r="AC9" s="8"/>
      <c r="BA9" s="74" t="str">
        <f>MID(BA$17,5,1)</f>
        <v/>
      </c>
      <c r="BB9" s="75" t="str">
        <f t="shared" si="1"/>
        <v/>
      </c>
      <c r="BC9" s="75" t="str">
        <f t="shared" si="2"/>
        <v/>
      </c>
      <c r="BD9" s="70" t="str">
        <f t="shared" si="0"/>
        <v>￥</v>
      </c>
    </row>
    <row r="10" spans="1:56" ht="21" customHeight="1" x14ac:dyDescent="0.15">
      <c r="A10" s="371" t="s">
        <v>42</v>
      </c>
      <c r="B10" s="357"/>
      <c r="C10" s="357"/>
      <c r="D10" s="357"/>
      <c r="E10" s="357"/>
      <c r="F10" s="358"/>
      <c r="G10" s="356" t="s">
        <v>43</v>
      </c>
      <c r="H10" s="316"/>
      <c r="I10" s="316"/>
      <c r="J10" s="317"/>
      <c r="K10" s="356" t="s">
        <v>5</v>
      </c>
      <c r="L10" s="316"/>
      <c r="M10" s="316"/>
      <c r="N10" s="317"/>
      <c r="O10" s="356" t="s">
        <v>6</v>
      </c>
      <c r="P10" s="316"/>
      <c r="Q10" s="316"/>
      <c r="R10" s="317"/>
      <c r="S10" s="63" t="s">
        <v>37</v>
      </c>
      <c r="T10" s="44"/>
      <c r="U10" s="374"/>
      <c r="V10" s="374"/>
      <c r="W10" s="374"/>
      <c r="X10" s="374"/>
      <c r="Y10" s="374"/>
      <c r="Z10" s="374"/>
      <c r="AA10" s="374"/>
      <c r="AB10" s="374"/>
      <c r="AC10" s="375"/>
      <c r="BA10" s="74" t="str">
        <f>MID(BA$17,6,1)</f>
        <v/>
      </c>
      <c r="BB10" s="75" t="str">
        <f t="shared" si="1"/>
        <v/>
      </c>
      <c r="BC10" s="75" t="str">
        <f t="shared" si="2"/>
        <v/>
      </c>
      <c r="BD10" s="70" t="str">
        <f t="shared" si="0"/>
        <v>￥</v>
      </c>
    </row>
    <row r="11" spans="1:56" ht="21" customHeight="1" x14ac:dyDescent="0.15">
      <c r="A11" s="28" t="s">
        <v>85</v>
      </c>
      <c r="B11" s="29"/>
      <c r="C11" s="363">
        <v>0</v>
      </c>
      <c r="D11" s="364"/>
      <c r="E11" s="364"/>
      <c r="F11" s="365"/>
      <c r="G11" s="363">
        <v>0</v>
      </c>
      <c r="H11" s="364"/>
      <c r="I11" s="364"/>
      <c r="J11" s="365"/>
      <c r="K11" s="363">
        <v>0</v>
      </c>
      <c r="L11" s="364"/>
      <c r="M11" s="364"/>
      <c r="N11" s="365"/>
      <c r="O11" s="363">
        <f>IF(C11="","",+C11-G11-K11)</f>
        <v>0</v>
      </c>
      <c r="P11" s="364"/>
      <c r="Q11" s="364"/>
      <c r="R11" s="365"/>
      <c r="S11" s="63" t="s">
        <v>38</v>
      </c>
      <c r="T11" s="62"/>
      <c r="U11" s="376"/>
      <c r="V11" s="376"/>
      <c r="W11" s="376"/>
      <c r="X11" s="376"/>
      <c r="Y11" s="376"/>
      <c r="Z11" s="376"/>
      <c r="AA11" s="376"/>
      <c r="AB11" s="376"/>
      <c r="AC11" s="377"/>
      <c r="BA11" s="74" t="str">
        <f>MID(BA$17,7,1)</f>
        <v/>
      </c>
      <c r="BB11" s="75" t="str">
        <f t="shared" si="1"/>
        <v/>
      </c>
      <c r="BC11" s="75" t="str">
        <f t="shared" si="2"/>
        <v/>
      </c>
      <c r="BD11" s="70" t="str">
        <f t="shared" si="0"/>
        <v>￥</v>
      </c>
    </row>
    <row r="12" spans="1:56" ht="21" customHeight="1" x14ac:dyDescent="0.2">
      <c r="A12" s="20" t="s">
        <v>22</v>
      </c>
      <c r="B12" s="12"/>
      <c r="C12" s="368">
        <f>C11*0.08</f>
        <v>0</v>
      </c>
      <c r="D12" s="369"/>
      <c r="E12" s="369"/>
      <c r="F12" s="370"/>
      <c r="G12" s="368">
        <f>G11*0.08</f>
        <v>0</v>
      </c>
      <c r="H12" s="369"/>
      <c r="I12" s="369"/>
      <c r="J12" s="370"/>
      <c r="K12" s="368">
        <f>K11*0.08</f>
        <v>0</v>
      </c>
      <c r="L12" s="369"/>
      <c r="M12" s="369"/>
      <c r="N12" s="370"/>
      <c r="O12" s="368">
        <f>IF(C12="","",+C12-G12-K12)</f>
        <v>0</v>
      </c>
      <c r="P12" s="369"/>
      <c r="Q12" s="369"/>
      <c r="R12" s="370"/>
      <c r="S12" s="295" t="s">
        <v>0</v>
      </c>
      <c r="T12" s="274"/>
      <c r="U12" s="309"/>
      <c r="V12" s="310"/>
      <c r="W12" s="311"/>
      <c r="X12" s="303" t="s">
        <v>55</v>
      </c>
      <c r="Y12" s="304"/>
      <c r="Z12" s="308"/>
      <c r="AA12" s="308"/>
      <c r="AB12" s="308"/>
      <c r="AC12" s="17" t="s">
        <v>4</v>
      </c>
      <c r="BA12" s="74" t="str">
        <f>MID(BA$17,8,1)</f>
        <v/>
      </c>
      <c r="BB12" s="75" t="str">
        <f t="shared" si="1"/>
        <v/>
      </c>
      <c r="BC12" s="75" t="str">
        <f t="shared" si="2"/>
        <v/>
      </c>
      <c r="BD12" s="70" t="str">
        <f t="shared" si="0"/>
        <v>￥</v>
      </c>
    </row>
    <row r="13" spans="1:56" ht="21" customHeight="1" x14ac:dyDescent="0.2">
      <c r="A13" s="65" t="s">
        <v>34</v>
      </c>
      <c r="B13" s="356" t="s">
        <v>44</v>
      </c>
      <c r="C13" s="357"/>
      <c r="D13" s="357"/>
      <c r="E13" s="357"/>
      <c r="F13" s="357"/>
      <c r="G13" s="357"/>
      <c r="H13" s="358"/>
      <c r="I13" s="356" t="s">
        <v>10</v>
      </c>
      <c r="J13" s="358"/>
      <c r="K13" s="356" t="s">
        <v>11</v>
      </c>
      <c r="L13" s="358"/>
      <c r="M13" s="356" t="s">
        <v>12</v>
      </c>
      <c r="N13" s="357"/>
      <c r="O13" s="358"/>
      <c r="P13" s="356" t="s">
        <v>13</v>
      </c>
      <c r="Q13" s="357"/>
      <c r="R13" s="358"/>
      <c r="S13" s="295" t="s">
        <v>7</v>
      </c>
      <c r="T13" s="274"/>
      <c r="U13" s="277"/>
      <c r="V13" s="366"/>
      <c r="W13" s="367"/>
      <c r="X13" s="295" t="s">
        <v>8</v>
      </c>
      <c r="Y13" s="274"/>
      <c r="Z13" s="265"/>
      <c r="AA13" s="266"/>
      <c r="AB13" s="266"/>
      <c r="AC13" s="267"/>
      <c r="BA13" s="74" t="str">
        <f>MID(BA$17,9,1)</f>
        <v/>
      </c>
      <c r="BB13" s="75" t="str">
        <f t="shared" si="1"/>
        <v/>
      </c>
      <c r="BC13" s="75" t="str">
        <f t="shared" si="2"/>
        <v/>
      </c>
      <c r="BD13" s="70" t="str">
        <f t="shared" si="0"/>
        <v>￥</v>
      </c>
    </row>
    <row r="14" spans="1:56" ht="21" customHeight="1" x14ac:dyDescent="0.15">
      <c r="A14" s="158"/>
      <c r="B14" s="345" t="s">
        <v>64</v>
      </c>
      <c r="C14" s="269"/>
      <c r="D14" s="269"/>
      <c r="E14" s="269"/>
      <c r="F14" s="269"/>
      <c r="G14" s="269"/>
      <c r="H14" s="270"/>
      <c r="I14" s="271"/>
      <c r="J14" s="272"/>
      <c r="K14" s="275"/>
      <c r="L14" s="276"/>
      <c r="M14" s="262"/>
      <c r="N14" s="263"/>
      <c r="O14" s="264"/>
      <c r="P14" s="298"/>
      <c r="Q14" s="299"/>
      <c r="R14" s="353"/>
      <c r="S14" s="354" t="s">
        <v>9</v>
      </c>
      <c r="T14" s="355"/>
      <c r="U14" s="305"/>
      <c r="V14" s="306"/>
      <c r="W14" s="306"/>
      <c r="X14" s="306"/>
      <c r="Y14" s="306"/>
      <c r="Z14" s="306"/>
      <c r="AA14" s="306"/>
      <c r="AB14" s="306"/>
      <c r="AC14" s="307"/>
      <c r="BA14" s="74" t="str">
        <f>MID(BA$17,10,1)</f>
        <v/>
      </c>
      <c r="BB14" s="75" t="str">
        <f>BC26</f>
        <v>0</v>
      </c>
      <c r="BC14" s="75" t="str">
        <f t="shared" si="2"/>
        <v>０</v>
      </c>
      <c r="BD14" s="70" t="str">
        <f t="shared" si="0"/>
        <v>０</v>
      </c>
    </row>
    <row r="15" spans="1:56" ht="21" customHeight="1" thickBot="1" x14ac:dyDescent="0.2">
      <c r="A15" s="158"/>
      <c r="B15" s="359"/>
      <c r="C15" s="360"/>
      <c r="D15" s="360"/>
      <c r="E15" s="87" t="s">
        <v>65</v>
      </c>
      <c r="F15" s="159"/>
      <c r="G15" s="87" t="s">
        <v>65</v>
      </c>
      <c r="H15" s="160"/>
      <c r="I15" s="271"/>
      <c r="J15" s="272"/>
      <c r="K15" s="275"/>
      <c r="L15" s="276"/>
      <c r="M15" s="262"/>
      <c r="N15" s="263"/>
      <c r="O15" s="264"/>
      <c r="P15" s="298"/>
      <c r="Q15" s="299"/>
      <c r="R15" s="353"/>
      <c r="S15" s="361" t="s">
        <v>20</v>
      </c>
      <c r="T15" s="362"/>
      <c r="U15" s="350"/>
      <c r="V15" s="351"/>
      <c r="W15" s="351"/>
      <c r="X15" s="351"/>
      <c r="Y15" s="351"/>
      <c r="Z15" s="351"/>
      <c r="AA15" s="351"/>
      <c r="AB15" s="351"/>
      <c r="AC15" s="352"/>
      <c r="BA15" s="74"/>
      <c r="BB15" s="75"/>
      <c r="BC15" s="75"/>
      <c r="BD15" s="70"/>
    </row>
    <row r="16" spans="1:56" ht="21" customHeight="1" thickTop="1" x14ac:dyDescent="0.2">
      <c r="A16" s="88"/>
      <c r="B16" s="345"/>
      <c r="C16" s="269"/>
      <c r="D16" s="269"/>
      <c r="E16" s="269"/>
      <c r="F16" s="269"/>
      <c r="G16" s="269"/>
      <c r="H16" s="270"/>
      <c r="I16" s="271"/>
      <c r="J16" s="272"/>
      <c r="K16" s="339"/>
      <c r="L16" s="340"/>
      <c r="M16" s="262"/>
      <c r="N16" s="263"/>
      <c r="O16" s="264"/>
      <c r="P16" s="298"/>
      <c r="Q16" s="299"/>
      <c r="R16" s="300"/>
      <c r="S16" s="342" t="s">
        <v>119</v>
      </c>
      <c r="T16" s="343"/>
      <c r="U16" s="343"/>
      <c r="V16" s="343"/>
      <c r="W16" s="343"/>
      <c r="X16" s="343"/>
      <c r="Y16" s="344"/>
      <c r="Z16" s="341"/>
      <c r="AA16" s="342"/>
      <c r="AB16" s="348"/>
      <c r="AC16" s="349"/>
      <c r="BA16" s="74"/>
      <c r="BB16" s="75"/>
      <c r="BC16" s="75"/>
      <c r="BD16" s="70"/>
    </row>
    <row r="17" spans="1:56" ht="21" customHeight="1" x14ac:dyDescent="0.15">
      <c r="A17" s="88"/>
      <c r="B17" s="345" t="s">
        <v>63</v>
      </c>
      <c r="C17" s="269"/>
      <c r="D17" s="269"/>
      <c r="E17" s="269"/>
      <c r="F17" s="269"/>
      <c r="G17" s="269"/>
      <c r="H17" s="270"/>
      <c r="I17" s="271"/>
      <c r="J17" s="272"/>
      <c r="K17" s="346"/>
      <c r="L17" s="347"/>
      <c r="M17" s="262"/>
      <c r="N17" s="263"/>
      <c r="O17" s="264"/>
      <c r="P17" s="298"/>
      <c r="Q17" s="299"/>
      <c r="R17" s="300"/>
      <c r="S17" s="273" t="s">
        <v>15</v>
      </c>
      <c r="T17" s="274"/>
      <c r="U17" s="295" t="s">
        <v>16</v>
      </c>
      <c r="V17" s="302"/>
      <c r="W17" s="274"/>
      <c r="X17" s="295" t="s">
        <v>17</v>
      </c>
      <c r="Y17" s="302"/>
      <c r="Z17" s="274"/>
      <c r="AA17" s="295" t="s">
        <v>18</v>
      </c>
      <c r="AB17" s="302"/>
      <c r="AC17" s="274"/>
      <c r="BA17" s="74" t="str">
        <f>FIXED(M27,0,TRUE)</f>
        <v>0</v>
      </c>
      <c r="BB17" s="75" t="str">
        <f>RIGHT(BA$17,10)</f>
        <v>0</v>
      </c>
      <c r="BC17" s="75" t="str">
        <f t="shared" ref="BC17:BC26" si="3">IF(BB17=BB18,"",BB17)</f>
        <v/>
      </c>
      <c r="BD17" s="70"/>
    </row>
    <row r="18" spans="1:56" ht="21" customHeight="1" x14ac:dyDescent="0.15">
      <c r="A18" s="88"/>
      <c r="B18" s="268"/>
      <c r="C18" s="269"/>
      <c r="D18" s="269"/>
      <c r="E18" s="269"/>
      <c r="F18" s="269"/>
      <c r="G18" s="269"/>
      <c r="H18" s="270"/>
      <c r="I18" s="271"/>
      <c r="J18" s="272"/>
      <c r="K18" s="275"/>
      <c r="L18" s="276"/>
      <c r="M18" s="262"/>
      <c r="N18" s="263"/>
      <c r="O18" s="264"/>
      <c r="P18" s="298"/>
      <c r="Q18" s="299"/>
      <c r="R18" s="300"/>
      <c r="S18" s="337"/>
      <c r="T18" s="338"/>
      <c r="U18" s="22"/>
      <c r="V18" s="30"/>
      <c r="W18" s="21"/>
      <c r="X18" s="19"/>
      <c r="Y18" s="30"/>
      <c r="Z18" s="19"/>
      <c r="AA18" s="22"/>
      <c r="AB18" s="30"/>
      <c r="AC18" s="21"/>
      <c r="BA18" s="74"/>
      <c r="BB18" s="75" t="str">
        <f>RIGHT(BA$17,9)</f>
        <v>0</v>
      </c>
      <c r="BC18" s="75" t="str">
        <f t="shared" si="3"/>
        <v/>
      </c>
      <c r="BD18" s="70" t="str">
        <f t="shared" ref="BD18:BD26" si="4">LEFT(BC17,1)</f>
        <v/>
      </c>
    </row>
    <row r="19" spans="1:56" ht="21" customHeight="1" x14ac:dyDescent="0.15">
      <c r="A19" s="88"/>
      <c r="B19" s="268"/>
      <c r="C19" s="269"/>
      <c r="D19" s="269"/>
      <c r="E19" s="269"/>
      <c r="F19" s="269"/>
      <c r="G19" s="269"/>
      <c r="H19" s="270"/>
      <c r="I19" s="271"/>
      <c r="J19" s="272"/>
      <c r="K19" s="275"/>
      <c r="L19" s="276"/>
      <c r="M19" s="262"/>
      <c r="N19" s="263"/>
      <c r="O19" s="264"/>
      <c r="P19" s="298"/>
      <c r="Q19" s="299"/>
      <c r="R19" s="300"/>
      <c r="S19" s="337"/>
      <c r="T19" s="338"/>
      <c r="U19" s="7"/>
      <c r="V19" s="31"/>
      <c r="W19" s="4"/>
      <c r="Y19" s="31"/>
      <c r="AA19" s="7"/>
      <c r="AB19" s="31"/>
      <c r="AC19" s="4"/>
      <c r="BA19" s="74"/>
      <c r="BB19" s="75" t="str">
        <f>RIGHT(BA$17,8)</f>
        <v>0</v>
      </c>
      <c r="BC19" s="75" t="str">
        <f t="shared" si="3"/>
        <v/>
      </c>
      <c r="BD19" s="70" t="str">
        <f t="shared" si="4"/>
        <v/>
      </c>
    </row>
    <row r="20" spans="1:56" ht="21" customHeight="1" x14ac:dyDescent="0.15">
      <c r="A20" s="88"/>
      <c r="B20" s="268"/>
      <c r="C20" s="269"/>
      <c r="D20" s="269"/>
      <c r="E20" s="269"/>
      <c r="F20" s="269"/>
      <c r="G20" s="269"/>
      <c r="H20" s="270"/>
      <c r="I20" s="271"/>
      <c r="J20" s="272"/>
      <c r="K20" s="275"/>
      <c r="L20" s="276"/>
      <c r="M20" s="262"/>
      <c r="N20" s="263"/>
      <c r="O20" s="264"/>
      <c r="P20" s="298"/>
      <c r="Q20" s="299"/>
      <c r="R20" s="300"/>
      <c r="S20" s="337"/>
      <c r="T20" s="338"/>
      <c r="U20" s="22"/>
      <c r="V20" s="30"/>
      <c r="W20" s="21"/>
      <c r="X20" s="19"/>
      <c r="Y20" s="30"/>
      <c r="Z20" s="19"/>
      <c r="AA20" s="22"/>
      <c r="AB20" s="30"/>
      <c r="AC20" s="21"/>
      <c r="BA20" s="74"/>
      <c r="BB20" s="75" t="str">
        <f>RIGHT(BA$17,7)</f>
        <v>0</v>
      </c>
      <c r="BC20" s="75" t="str">
        <f t="shared" si="3"/>
        <v/>
      </c>
      <c r="BD20" s="70" t="str">
        <f t="shared" si="4"/>
        <v/>
      </c>
    </row>
    <row r="21" spans="1:56" ht="21" customHeight="1" x14ac:dyDescent="0.15">
      <c r="A21" s="88"/>
      <c r="B21" s="268"/>
      <c r="C21" s="269"/>
      <c r="D21" s="269"/>
      <c r="E21" s="269"/>
      <c r="F21" s="269"/>
      <c r="G21" s="269"/>
      <c r="H21" s="270"/>
      <c r="I21" s="271"/>
      <c r="J21" s="272"/>
      <c r="K21" s="275"/>
      <c r="L21" s="276"/>
      <c r="M21" s="262"/>
      <c r="N21" s="263"/>
      <c r="O21" s="264"/>
      <c r="P21" s="298"/>
      <c r="Q21" s="299"/>
      <c r="R21" s="300"/>
      <c r="S21" s="337"/>
      <c r="T21" s="338"/>
      <c r="U21" s="7"/>
      <c r="V21" s="31"/>
      <c r="W21" s="4"/>
      <c r="Y21" s="31"/>
      <c r="AA21" s="7"/>
      <c r="AB21" s="31"/>
      <c r="AC21" s="4"/>
      <c r="BA21" s="74"/>
      <c r="BB21" s="75" t="str">
        <f>RIGHT(BA$17,6)</f>
        <v>0</v>
      </c>
      <c r="BC21" s="75" t="str">
        <f t="shared" si="3"/>
        <v/>
      </c>
      <c r="BD21" s="70" t="str">
        <f t="shared" si="4"/>
        <v/>
      </c>
    </row>
    <row r="22" spans="1:56" ht="21" customHeight="1" x14ac:dyDescent="0.15">
      <c r="A22" s="88"/>
      <c r="B22" s="268"/>
      <c r="C22" s="269"/>
      <c r="D22" s="269"/>
      <c r="E22" s="269"/>
      <c r="F22" s="269"/>
      <c r="G22" s="269"/>
      <c r="H22" s="270"/>
      <c r="I22" s="271"/>
      <c r="J22" s="272"/>
      <c r="K22" s="275"/>
      <c r="L22" s="276"/>
      <c r="M22" s="262"/>
      <c r="N22" s="263"/>
      <c r="O22" s="264"/>
      <c r="P22" s="298"/>
      <c r="Q22" s="299"/>
      <c r="R22" s="300"/>
      <c r="S22" s="337"/>
      <c r="T22" s="338"/>
      <c r="U22" s="22"/>
      <c r="V22" s="30"/>
      <c r="W22" s="21"/>
      <c r="X22" s="19"/>
      <c r="Y22" s="30"/>
      <c r="Z22" s="19"/>
      <c r="AA22" s="22"/>
      <c r="AB22" s="30"/>
      <c r="AC22" s="21"/>
      <c r="BA22" s="74"/>
      <c r="BB22" s="75" t="str">
        <f>RIGHT(BA$17,5)</f>
        <v>0</v>
      </c>
      <c r="BC22" s="75" t="str">
        <f t="shared" si="3"/>
        <v/>
      </c>
      <c r="BD22" s="70" t="str">
        <f t="shared" si="4"/>
        <v/>
      </c>
    </row>
    <row r="23" spans="1:56" ht="21" customHeight="1" x14ac:dyDescent="0.15">
      <c r="A23" s="88"/>
      <c r="B23" s="268"/>
      <c r="C23" s="269"/>
      <c r="D23" s="269"/>
      <c r="E23" s="269"/>
      <c r="F23" s="269"/>
      <c r="G23" s="269"/>
      <c r="H23" s="270"/>
      <c r="I23" s="271"/>
      <c r="J23" s="272"/>
      <c r="K23" s="275"/>
      <c r="L23" s="276"/>
      <c r="M23" s="262"/>
      <c r="N23" s="263"/>
      <c r="O23" s="264"/>
      <c r="P23" s="298"/>
      <c r="Q23" s="299"/>
      <c r="R23" s="300"/>
      <c r="S23" s="273" t="s">
        <v>19</v>
      </c>
      <c r="T23" s="274"/>
      <c r="U23" s="22"/>
      <c r="V23" s="30"/>
      <c r="W23" s="21"/>
      <c r="X23" s="19"/>
      <c r="Y23" s="30"/>
      <c r="Z23" s="19"/>
      <c r="AA23" s="22"/>
      <c r="AB23" s="30"/>
      <c r="AC23" s="21"/>
      <c r="BA23" s="74"/>
      <c r="BB23" s="75" t="str">
        <f>RIGHT(BA$17,4)</f>
        <v>0</v>
      </c>
      <c r="BC23" s="75" t="str">
        <f t="shared" si="3"/>
        <v/>
      </c>
      <c r="BD23" s="70" t="str">
        <f t="shared" si="4"/>
        <v/>
      </c>
    </row>
    <row r="24" spans="1:56" ht="21" customHeight="1" x14ac:dyDescent="0.15">
      <c r="A24" s="99"/>
      <c r="B24" s="268"/>
      <c r="C24" s="269"/>
      <c r="D24" s="269"/>
      <c r="E24" s="269"/>
      <c r="F24" s="269"/>
      <c r="G24" s="269"/>
      <c r="H24" s="270"/>
      <c r="I24" s="271"/>
      <c r="J24" s="272"/>
      <c r="K24" s="275"/>
      <c r="L24" s="276"/>
      <c r="M24" s="262"/>
      <c r="N24" s="263"/>
      <c r="O24" s="264"/>
      <c r="P24" s="298"/>
      <c r="Q24" s="299"/>
      <c r="R24" s="300"/>
      <c r="S24" s="273" t="s">
        <v>84</v>
      </c>
      <c r="T24" s="296"/>
      <c r="U24" s="297"/>
      <c r="V24" s="301" t="s">
        <v>82</v>
      </c>
      <c r="W24" s="302"/>
      <c r="X24" s="302"/>
      <c r="Y24" s="274"/>
      <c r="Z24" s="295" t="s">
        <v>83</v>
      </c>
      <c r="AA24" s="296"/>
      <c r="AB24" s="296"/>
      <c r="AC24" s="297"/>
      <c r="BA24" s="74"/>
      <c r="BB24" s="75" t="str">
        <f>RIGHT(BA$17,3)</f>
        <v>0</v>
      </c>
      <c r="BC24" s="75" t="str">
        <f t="shared" si="3"/>
        <v/>
      </c>
      <c r="BD24" s="70" t="str">
        <f t="shared" si="4"/>
        <v/>
      </c>
    </row>
    <row r="25" spans="1:56" ht="21" customHeight="1" x14ac:dyDescent="0.15">
      <c r="A25" s="68"/>
      <c r="B25" s="315" t="s">
        <v>52</v>
      </c>
      <c r="C25" s="316"/>
      <c r="D25" s="316"/>
      <c r="E25" s="316"/>
      <c r="F25" s="316"/>
      <c r="G25" s="316"/>
      <c r="H25" s="317"/>
      <c r="I25" s="271"/>
      <c r="J25" s="272"/>
      <c r="K25" s="327"/>
      <c r="L25" s="328"/>
      <c r="M25" s="331">
        <f>M14+M15+M16+M17+M18+M19+M20+M21+M22+M23+M24</f>
        <v>0</v>
      </c>
      <c r="N25" s="332"/>
      <c r="O25" s="333"/>
      <c r="P25" s="268"/>
      <c r="Q25" s="269"/>
      <c r="R25" s="318"/>
      <c r="S25" s="41"/>
      <c r="T25" s="40"/>
      <c r="U25" s="35"/>
      <c r="V25" s="42"/>
      <c r="W25" s="42"/>
      <c r="X25" s="42"/>
      <c r="Y25" s="43"/>
      <c r="Z25" s="34"/>
      <c r="AA25" s="40"/>
      <c r="AB25" s="40"/>
      <c r="AC25" s="35"/>
      <c r="BA25" s="74"/>
      <c r="BB25" s="75" t="str">
        <f>RIGHT(BA$17,2)</f>
        <v>0</v>
      </c>
      <c r="BC25" s="75" t="str">
        <f t="shared" si="3"/>
        <v/>
      </c>
      <c r="BD25" s="70" t="str">
        <f t="shared" si="4"/>
        <v/>
      </c>
    </row>
    <row r="26" spans="1:56" ht="21" customHeight="1" x14ac:dyDescent="0.15">
      <c r="A26" s="69"/>
      <c r="B26" s="315" t="s">
        <v>53</v>
      </c>
      <c r="C26" s="316"/>
      <c r="D26" s="316"/>
      <c r="E26" s="316"/>
      <c r="F26" s="316"/>
      <c r="G26" s="316"/>
      <c r="H26" s="317"/>
      <c r="I26" s="271"/>
      <c r="J26" s="272"/>
      <c r="K26" s="327"/>
      <c r="L26" s="328"/>
      <c r="M26" s="331">
        <f>M25*0.1</f>
        <v>0</v>
      </c>
      <c r="N26" s="332"/>
      <c r="O26" s="333"/>
      <c r="P26" s="268"/>
      <c r="Q26" s="269"/>
      <c r="R26" s="318"/>
      <c r="S26" s="3"/>
      <c r="U26" s="4"/>
      <c r="Y26" s="4"/>
      <c r="Z26" s="7"/>
      <c r="AC26" s="4"/>
      <c r="BA26" s="74"/>
      <c r="BB26" s="75" t="str">
        <f>RIGHT(BA$17,1)</f>
        <v>0</v>
      </c>
      <c r="BC26" s="75" t="str">
        <f t="shared" si="3"/>
        <v>0</v>
      </c>
      <c r="BD26" s="70" t="str">
        <f t="shared" si="4"/>
        <v/>
      </c>
    </row>
    <row r="27" spans="1:56" ht="21" customHeight="1" thickBot="1" x14ac:dyDescent="0.2">
      <c r="A27" s="61"/>
      <c r="B27" s="324" t="s">
        <v>54</v>
      </c>
      <c r="C27" s="325"/>
      <c r="D27" s="325"/>
      <c r="E27" s="325"/>
      <c r="F27" s="325"/>
      <c r="G27" s="325"/>
      <c r="H27" s="326"/>
      <c r="I27" s="319"/>
      <c r="J27" s="320"/>
      <c r="K27" s="329"/>
      <c r="L27" s="330"/>
      <c r="M27" s="334">
        <f>M25+M26</f>
        <v>0</v>
      </c>
      <c r="N27" s="335"/>
      <c r="O27" s="336"/>
      <c r="P27" s="321"/>
      <c r="Q27" s="322"/>
      <c r="R27" s="323"/>
      <c r="S27" s="106"/>
      <c r="T27" s="12"/>
      <c r="U27" s="14"/>
      <c r="V27" s="12"/>
      <c r="W27" s="12"/>
      <c r="X27" s="12"/>
      <c r="Y27" s="14"/>
      <c r="Z27" s="15"/>
      <c r="AA27" s="12"/>
      <c r="AB27" s="12"/>
      <c r="AC27" s="14"/>
      <c r="BA27" s="76"/>
      <c r="BB27" s="77" t="s">
        <v>51</v>
      </c>
      <c r="BC27" s="77"/>
      <c r="BD27" s="78"/>
    </row>
    <row r="28" spans="1:56" ht="14.25" thickTop="1" x14ac:dyDescent="0.15">
      <c r="AC28" s="107" t="s">
        <v>89</v>
      </c>
    </row>
  </sheetData>
  <mergeCells count="143">
    <mergeCell ref="A10:F10"/>
    <mergeCell ref="G10:J10"/>
    <mergeCell ref="K10:N10"/>
    <mergeCell ref="O10:R10"/>
    <mergeCell ref="D9:H9"/>
    <mergeCell ref="U10:AC10"/>
    <mergeCell ref="U11:AC11"/>
    <mergeCell ref="C5:C6"/>
    <mergeCell ref="U8:AB8"/>
    <mergeCell ref="P8:R9"/>
    <mergeCell ref="D8:N8"/>
    <mergeCell ref="U7:AC7"/>
    <mergeCell ref="D5:D6"/>
    <mergeCell ref="E5:E6"/>
    <mergeCell ref="F5:F6"/>
    <mergeCell ref="P7:R7"/>
    <mergeCell ref="G5:G6"/>
    <mergeCell ref="H5:H6"/>
    <mergeCell ref="I5:I6"/>
    <mergeCell ref="J5:J6"/>
    <mergeCell ref="K5:K6"/>
    <mergeCell ref="C11:F11"/>
    <mergeCell ref="G11:J11"/>
    <mergeCell ref="K11:N11"/>
    <mergeCell ref="O11:R11"/>
    <mergeCell ref="S13:T13"/>
    <mergeCell ref="U13:W13"/>
    <mergeCell ref="B13:H13"/>
    <mergeCell ref="I13:J13"/>
    <mergeCell ref="K13:L13"/>
    <mergeCell ref="M13:O13"/>
    <mergeCell ref="S12:T12"/>
    <mergeCell ref="G12:J12"/>
    <mergeCell ref="K12:N12"/>
    <mergeCell ref="O12:R12"/>
    <mergeCell ref="C12:F12"/>
    <mergeCell ref="U15:AC15"/>
    <mergeCell ref="B14:H14"/>
    <mergeCell ref="I14:J14"/>
    <mergeCell ref="P14:R14"/>
    <mergeCell ref="S14:T14"/>
    <mergeCell ref="M14:O14"/>
    <mergeCell ref="P13:R13"/>
    <mergeCell ref="K14:L14"/>
    <mergeCell ref="B15:D15"/>
    <mergeCell ref="I15:J15"/>
    <mergeCell ref="P15:R15"/>
    <mergeCell ref="S15:T15"/>
    <mergeCell ref="K15:L15"/>
    <mergeCell ref="M15:O15"/>
    <mergeCell ref="U17:W17"/>
    <mergeCell ref="K16:L16"/>
    <mergeCell ref="M16:O16"/>
    <mergeCell ref="Z16:AA16"/>
    <mergeCell ref="P16:R16"/>
    <mergeCell ref="S16:Y16"/>
    <mergeCell ref="X17:Z17"/>
    <mergeCell ref="AA17:AC17"/>
    <mergeCell ref="B18:H18"/>
    <mergeCell ref="I18:J18"/>
    <mergeCell ref="P18:R18"/>
    <mergeCell ref="S18:T18"/>
    <mergeCell ref="K18:L18"/>
    <mergeCell ref="M18:O18"/>
    <mergeCell ref="B17:H17"/>
    <mergeCell ref="I17:J17"/>
    <mergeCell ref="P17:R17"/>
    <mergeCell ref="S17:T17"/>
    <mergeCell ref="K17:L17"/>
    <mergeCell ref="M17:O17"/>
    <mergeCell ref="B16:H16"/>
    <mergeCell ref="I16:J16"/>
    <mergeCell ref="AB16:AC16"/>
    <mergeCell ref="B19:H19"/>
    <mergeCell ref="I19:J19"/>
    <mergeCell ref="P19:R19"/>
    <mergeCell ref="S19:T19"/>
    <mergeCell ref="K19:L19"/>
    <mergeCell ref="M19:O19"/>
    <mergeCell ref="B20:H20"/>
    <mergeCell ref="I20:J20"/>
    <mergeCell ref="P20:R20"/>
    <mergeCell ref="S20:T20"/>
    <mergeCell ref="K20:L20"/>
    <mergeCell ref="M20:O20"/>
    <mergeCell ref="S21:T21"/>
    <mergeCell ref="K21:L21"/>
    <mergeCell ref="M21:O21"/>
    <mergeCell ref="M23:O23"/>
    <mergeCell ref="B22:H22"/>
    <mergeCell ref="I22:J22"/>
    <mergeCell ref="P22:R22"/>
    <mergeCell ref="K22:L22"/>
    <mergeCell ref="M22:O22"/>
    <mergeCell ref="S22:T22"/>
    <mergeCell ref="U9:AB9"/>
    <mergeCell ref="L5:P6"/>
    <mergeCell ref="B26:H26"/>
    <mergeCell ref="I26:J26"/>
    <mergeCell ref="P26:R26"/>
    <mergeCell ref="I27:J27"/>
    <mergeCell ref="P27:R27"/>
    <mergeCell ref="B27:H27"/>
    <mergeCell ref="K26:L26"/>
    <mergeCell ref="K27:L27"/>
    <mergeCell ref="M26:O26"/>
    <mergeCell ref="M27:O27"/>
    <mergeCell ref="B25:H25"/>
    <mergeCell ref="I25:J25"/>
    <mergeCell ref="P25:R25"/>
    <mergeCell ref="B24:H24"/>
    <mergeCell ref="I24:J24"/>
    <mergeCell ref="P24:R24"/>
    <mergeCell ref="K24:L24"/>
    <mergeCell ref="K25:L25"/>
    <mergeCell ref="M25:O25"/>
    <mergeCell ref="B21:H21"/>
    <mergeCell ref="I21:J21"/>
    <mergeCell ref="P21:R21"/>
    <mergeCell ref="A1:AC1"/>
    <mergeCell ref="M24:O24"/>
    <mergeCell ref="Z13:AC13"/>
    <mergeCell ref="B23:H23"/>
    <mergeCell ref="I23:J23"/>
    <mergeCell ref="S23:T23"/>
    <mergeCell ref="K23:L23"/>
    <mergeCell ref="AF2:AH2"/>
    <mergeCell ref="V2:AC2"/>
    <mergeCell ref="N2:R2"/>
    <mergeCell ref="U6:AC6"/>
    <mergeCell ref="S2:U2"/>
    <mergeCell ref="T3:V3"/>
    <mergeCell ref="U4:AC4"/>
    <mergeCell ref="U5:AC5"/>
    <mergeCell ref="Z24:AC24"/>
    <mergeCell ref="P23:R23"/>
    <mergeCell ref="S24:U24"/>
    <mergeCell ref="V24:Y24"/>
    <mergeCell ref="X12:Y12"/>
    <mergeCell ref="X13:Y13"/>
    <mergeCell ref="U14:AC14"/>
    <mergeCell ref="Z12:AB12"/>
    <mergeCell ref="U12:W12"/>
  </mergeCells>
  <phoneticPr fontId="2"/>
  <dataValidations count="2">
    <dataValidation type="list" allowBlank="1" showInputMessage="1" showErrorMessage="1" sqref="U13:W13" xr:uid="{00000000-0002-0000-0100-000000000000}">
      <formula1>$BA$1:$BA$3</formula1>
    </dataValidation>
    <dataValidation type="list" allowBlank="1" showInputMessage="1" showErrorMessage="1" sqref="X12:Y12" xr:uid="{00000000-0002-0000-0100-000001000000}">
      <formula1>$AZ$1:$AZ$6</formula1>
    </dataValidation>
  </dataValidations>
  <pageMargins left="0.39370078740157483" right="0.2" top="0.56000000000000005" bottom="0.39370078740157483" header="0" footer="0"/>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39"/>
  <sheetViews>
    <sheetView showGridLines="0" topLeftCell="A49" zoomScale="70" workbookViewId="0">
      <pane xSplit="13" topLeftCell="N1" activePane="topRight" state="frozen"/>
      <selection activeCell="A2" sqref="A2"/>
      <selection pane="topRight" activeCell="B1" sqref="B1"/>
    </sheetView>
  </sheetViews>
  <sheetFormatPr defaultRowHeight="13.5" x14ac:dyDescent="0.15"/>
  <cols>
    <col min="1" max="1" width="1.5" style="1" customWidth="1"/>
    <col min="2" max="2" width="7.625" style="1" customWidth="1"/>
    <col min="3" max="4" width="33.875" style="1" customWidth="1"/>
    <col min="5" max="5" width="11.75" style="1" customWidth="1"/>
    <col min="6" max="6" width="5.625" style="1" customWidth="1"/>
    <col min="7" max="8" width="2.75" style="1" customWidth="1"/>
    <col min="9" max="9" width="4.75" style="1" customWidth="1"/>
    <col min="10" max="11" width="2.75" style="1" customWidth="1"/>
    <col min="12" max="15" width="5.625" style="1" customWidth="1"/>
    <col min="16" max="16" width="5.75" style="1" customWidth="1"/>
    <col min="17" max="25" width="5.625" style="1" customWidth="1"/>
    <col min="26" max="16384" width="9" style="1"/>
  </cols>
  <sheetData>
    <row r="1" spans="2:25" ht="32.25" customHeight="1" x14ac:dyDescent="0.25">
      <c r="B1" s="57" t="s">
        <v>31</v>
      </c>
      <c r="C1" s="103"/>
      <c r="D1" s="56" t="s">
        <v>47</v>
      </c>
      <c r="E1" s="56"/>
      <c r="F1" s="55"/>
      <c r="G1" s="94" t="s">
        <v>66</v>
      </c>
      <c r="H1" s="168">
        <v>1</v>
      </c>
      <c r="I1" s="95" t="s">
        <v>61</v>
      </c>
      <c r="J1" s="168">
        <v>1</v>
      </c>
      <c r="K1" s="93" t="s">
        <v>69</v>
      </c>
      <c r="L1" s="443"/>
      <c r="M1" s="434"/>
      <c r="N1" s="92">
        <f>+請求書契約分!P8</f>
        <v>0</v>
      </c>
      <c r="O1" s="431"/>
      <c r="P1" s="444"/>
      <c r="Q1" s="435" t="str">
        <f>IF(+請求書契約分!V2="","",+請求書契約分!V2)</f>
        <v/>
      </c>
      <c r="R1" s="436"/>
      <c r="S1" s="436"/>
      <c r="T1" s="431" t="s">
        <v>77</v>
      </c>
      <c r="U1" s="432"/>
      <c r="V1" s="437"/>
      <c r="W1" s="438"/>
      <c r="X1" s="438"/>
      <c r="Y1" s="439"/>
    </row>
    <row r="2" spans="2:25" ht="20.100000000000001" customHeight="1" x14ac:dyDescent="0.15">
      <c r="B2" s="443" t="s">
        <v>29</v>
      </c>
      <c r="C2" s="433"/>
      <c r="D2" s="433"/>
      <c r="E2" s="433"/>
      <c r="F2" s="433"/>
      <c r="G2" s="433"/>
      <c r="H2" s="433"/>
      <c r="I2" s="433"/>
      <c r="J2" s="433"/>
      <c r="K2" s="433"/>
      <c r="L2" s="433"/>
      <c r="M2" s="445"/>
      <c r="N2" s="179"/>
      <c r="O2" s="169"/>
      <c r="P2" s="180" t="s">
        <v>70</v>
      </c>
      <c r="Q2" s="181" t="s">
        <v>71</v>
      </c>
      <c r="R2" s="169"/>
      <c r="S2" s="182" t="s">
        <v>72</v>
      </c>
      <c r="T2" s="179"/>
      <c r="U2" s="169"/>
      <c r="V2" s="180" t="s">
        <v>70</v>
      </c>
      <c r="W2" s="181" t="s">
        <v>71</v>
      </c>
      <c r="X2" s="169"/>
      <c r="Y2" s="182" t="s">
        <v>72</v>
      </c>
    </row>
    <row r="3" spans="2:25" ht="20.100000000000001" customHeight="1" x14ac:dyDescent="0.15">
      <c r="B3" s="443" t="s">
        <v>23</v>
      </c>
      <c r="C3" s="434"/>
      <c r="D3" s="178" t="s">
        <v>24</v>
      </c>
      <c r="E3" s="177" t="s">
        <v>32</v>
      </c>
      <c r="F3" s="178" t="s">
        <v>30</v>
      </c>
      <c r="G3" s="443" t="s">
        <v>11</v>
      </c>
      <c r="H3" s="433"/>
      <c r="I3" s="433"/>
      <c r="J3" s="433"/>
      <c r="K3" s="443" t="s">
        <v>27</v>
      </c>
      <c r="L3" s="433"/>
      <c r="M3" s="445"/>
      <c r="N3" s="446" t="s">
        <v>33</v>
      </c>
      <c r="O3" s="434"/>
      <c r="P3" s="178" t="s">
        <v>25</v>
      </c>
      <c r="Q3" s="443" t="s">
        <v>26</v>
      </c>
      <c r="R3" s="433"/>
      <c r="S3" s="434"/>
      <c r="T3" s="433" t="s">
        <v>33</v>
      </c>
      <c r="U3" s="434"/>
      <c r="V3" s="178" t="s">
        <v>25</v>
      </c>
      <c r="W3" s="433" t="s">
        <v>26</v>
      </c>
      <c r="X3" s="433"/>
      <c r="Y3" s="434"/>
    </row>
    <row r="4" spans="2:25" ht="20.100000000000001" customHeight="1" x14ac:dyDescent="0.15">
      <c r="B4" s="427"/>
      <c r="C4" s="428"/>
      <c r="D4" s="164"/>
      <c r="E4" s="165"/>
      <c r="F4" s="164"/>
      <c r="G4" s="418"/>
      <c r="H4" s="419"/>
      <c r="I4" s="419"/>
      <c r="J4" s="420"/>
      <c r="K4" s="400"/>
      <c r="L4" s="401"/>
      <c r="M4" s="402"/>
      <c r="N4" s="403"/>
      <c r="O4" s="404"/>
      <c r="P4" s="98"/>
      <c r="Q4" s="400"/>
      <c r="R4" s="401"/>
      <c r="S4" s="402"/>
      <c r="T4" s="405" t="str">
        <f t="shared" ref="T4:T10" si="0">IF(W4="","",IF(E4=1,1,+W4/G4))</f>
        <v/>
      </c>
      <c r="U4" s="404"/>
      <c r="V4" s="98" t="str">
        <f>IF(W4="","",+W4/K4)</f>
        <v/>
      </c>
      <c r="W4" s="440"/>
      <c r="X4" s="441"/>
      <c r="Y4" s="442"/>
    </row>
    <row r="5" spans="2:25" ht="20.100000000000001" customHeight="1" x14ac:dyDescent="0.15">
      <c r="B5" s="427"/>
      <c r="C5" s="428"/>
      <c r="D5" s="164"/>
      <c r="E5" s="165"/>
      <c r="F5" s="143"/>
      <c r="G5" s="418"/>
      <c r="H5" s="419"/>
      <c r="I5" s="419"/>
      <c r="J5" s="420"/>
      <c r="K5" s="400"/>
      <c r="L5" s="401"/>
      <c r="M5" s="402"/>
      <c r="N5" s="403"/>
      <c r="O5" s="404"/>
      <c r="P5" s="98"/>
      <c r="Q5" s="400"/>
      <c r="R5" s="401"/>
      <c r="S5" s="402"/>
      <c r="T5" s="405"/>
      <c r="U5" s="404"/>
      <c r="V5" s="98"/>
      <c r="W5" s="440"/>
      <c r="X5" s="441"/>
      <c r="Y5" s="442"/>
    </row>
    <row r="6" spans="2:25" ht="20.100000000000001" customHeight="1" x14ac:dyDescent="0.15">
      <c r="B6" s="427"/>
      <c r="C6" s="428"/>
      <c r="D6" s="164"/>
      <c r="E6" s="165"/>
      <c r="F6" s="143"/>
      <c r="G6" s="418"/>
      <c r="H6" s="419"/>
      <c r="I6" s="419"/>
      <c r="J6" s="420"/>
      <c r="K6" s="400"/>
      <c r="L6" s="401"/>
      <c r="M6" s="402"/>
      <c r="N6" s="403"/>
      <c r="O6" s="404"/>
      <c r="P6" s="98"/>
      <c r="Q6" s="400"/>
      <c r="R6" s="401"/>
      <c r="S6" s="402"/>
      <c r="T6" s="405"/>
      <c r="U6" s="404"/>
      <c r="V6" s="98"/>
      <c r="W6" s="440"/>
      <c r="X6" s="441"/>
      <c r="Y6" s="442"/>
    </row>
    <row r="7" spans="2:25" ht="20.100000000000001" customHeight="1" x14ac:dyDescent="0.15">
      <c r="B7" s="427"/>
      <c r="C7" s="428"/>
      <c r="D7" s="164"/>
      <c r="E7" s="165"/>
      <c r="F7" s="143"/>
      <c r="G7" s="418"/>
      <c r="H7" s="419"/>
      <c r="I7" s="419"/>
      <c r="J7" s="420"/>
      <c r="K7" s="400"/>
      <c r="L7" s="401"/>
      <c r="M7" s="402"/>
      <c r="N7" s="403"/>
      <c r="O7" s="404"/>
      <c r="P7" s="98"/>
      <c r="Q7" s="400"/>
      <c r="R7" s="401"/>
      <c r="S7" s="402"/>
      <c r="T7" s="405" t="str">
        <f t="shared" si="0"/>
        <v/>
      </c>
      <c r="U7" s="404"/>
      <c r="V7" s="98" t="str">
        <f t="shared" ref="V7:V36" si="1">IF(W7="","",+W7/K7)</f>
        <v/>
      </c>
      <c r="W7" s="440"/>
      <c r="X7" s="441"/>
      <c r="Y7" s="442"/>
    </row>
    <row r="8" spans="2:25" ht="20.100000000000001" customHeight="1" x14ac:dyDescent="0.15">
      <c r="B8" s="427"/>
      <c r="C8" s="428"/>
      <c r="D8" s="143"/>
      <c r="E8" s="165"/>
      <c r="F8" s="143"/>
      <c r="G8" s="418"/>
      <c r="H8" s="419"/>
      <c r="I8" s="419"/>
      <c r="J8" s="420"/>
      <c r="K8" s="400"/>
      <c r="L8" s="401"/>
      <c r="M8" s="402"/>
      <c r="N8" s="403"/>
      <c r="O8" s="404"/>
      <c r="P8" s="98"/>
      <c r="Q8" s="400"/>
      <c r="R8" s="401"/>
      <c r="S8" s="402"/>
      <c r="T8" s="405" t="str">
        <f t="shared" si="0"/>
        <v/>
      </c>
      <c r="U8" s="404"/>
      <c r="V8" s="98" t="str">
        <f t="shared" si="1"/>
        <v/>
      </c>
      <c r="W8" s="440"/>
      <c r="X8" s="441"/>
      <c r="Y8" s="442"/>
    </row>
    <row r="9" spans="2:25" ht="20.100000000000001" customHeight="1" x14ac:dyDescent="0.15">
      <c r="B9" s="427"/>
      <c r="C9" s="428"/>
      <c r="D9" s="164"/>
      <c r="E9" s="165"/>
      <c r="F9" s="143"/>
      <c r="G9" s="418"/>
      <c r="H9" s="419"/>
      <c r="I9" s="419"/>
      <c r="J9" s="420"/>
      <c r="K9" s="400"/>
      <c r="L9" s="401"/>
      <c r="M9" s="402"/>
      <c r="N9" s="403"/>
      <c r="O9" s="404"/>
      <c r="P9" s="98"/>
      <c r="Q9" s="400"/>
      <c r="R9" s="401"/>
      <c r="S9" s="402"/>
      <c r="T9" s="405" t="str">
        <f t="shared" si="0"/>
        <v/>
      </c>
      <c r="U9" s="404"/>
      <c r="V9" s="98" t="str">
        <f t="shared" si="1"/>
        <v/>
      </c>
      <c r="W9" s="440"/>
      <c r="X9" s="441"/>
      <c r="Y9" s="442"/>
    </row>
    <row r="10" spans="2:25" ht="20.100000000000001" customHeight="1" x14ac:dyDescent="0.15">
      <c r="B10" s="162"/>
      <c r="C10" s="163"/>
      <c r="D10" s="143"/>
      <c r="E10" s="165"/>
      <c r="F10" s="143"/>
      <c r="G10" s="418"/>
      <c r="H10" s="419"/>
      <c r="I10" s="419"/>
      <c r="J10" s="420"/>
      <c r="K10" s="400"/>
      <c r="L10" s="401"/>
      <c r="M10" s="402"/>
      <c r="N10" s="403" t="str">
        <f t="shared" ref="N10:N26" si="2">IF(Q10="","",IF(E10=1,1,+Q10/G10))</f>
        <v/>
      </c>
      <c r="O10" s="404"/>
      <c r="P10" s="98"/>
      <c r="Q10" s="406"/>
      <c r="R10" s="407"/>
      <c r="S10" s="408"/>
      <c r="T10" s="405" t="str">
        <f t="shared" si="0"/>
        <v/>
      </c>
      <c r="U10" s="404"/>
      <c r="V10" s="98" t="str">
        <f t="shared" si="1"/>
        <v/>
      </c>
      <c r="W10" s="406"/>
      <c r="X10" s="407"/>
      <c r="Y10" s="408"/>
    </row>
    <row r="11" spans="2:25" ht="20.100000000000001" customHeight="1" x14ac:dyDescent="0.15">
      <c r="B11" s="162"/>
      <c r="C11" s="146"/>
      <c r="D11" s="164"/>
      <c r="E11" s="165"/>
      <c r="F11" s="143"/>
      <c r="G11" s="418"/>
      <c r="H11" s="419"/>
      <c r="I11" s="419"/>
      <c r="J11" s="420"/>
      <c r="K11" s="400"/>
      <c r="L11" s="401"/>
      <c r="M11" s="402"/>
      <c r="N11" s="403"/>
      <c r="O11" s="404"/>
      <c r="P11" s="98"/>
      <c r="Q11" s="400"/>
      <c r="R11" s="401"/>
      <c r="S11" s="402"/>
      <c r="T11" s="405" t="str">
        <f t="shared" ref="T11:T36" si="3">IF(W11="","",IF(E11=1,1,+W11/G11))</f>
        <v/>
      </c>
      <c r="U11" s="404"/>
      <c r="V11" s="98" t="str">
        <f t="shared" si="1"/>
        <v/>
      </c>
      <c r="W11" s="406"/>
      <c r="X11" s="407"/>
      <c r="Y11" s="408"/>
    </row>
    <row r="12" spans="2:25" ht="20.100000000000001" customHeight="1" x14ac:dyDescent="0.15">
      <c r="B12" s="162"/>
      <c r="C12" s="163"/>
      <c r="D12" s="143"/>
      <c r="E12" s="165"/>
      <c r="F12" s="143"/>
      <c r="G12" s="418"/>
      <c r="H12" s="419"/>
      <c r="I12" s="419"/>
      <c r="J12" s="420"/>
      <c r="K12" s="400"/>
      <c r="L12" s="401"/>
      <c r="M12" s="402"/>
      <c r="N12" s="403"/>
      <c r="O12" s="404"/>
      <c r="P12" s="98"/>
      <c r="Q12" s="406"/>
      <c r="R12" s="407"/>
      <c r="S12" s="408"/>
      <c r="T12" s="405" t="str">
        <f t="shared" si="3"/>
        <v/>
      </c>
      <c r="U12" s="404"/>
      <c r="V12" s="98" t="str">
        <f t="shared" si="1"/>
        <v/>
      </c>
      <c r="W12" s="406"/>
      <c r="X12" s="407"/>
      <c r="Y12" s="408"/>
    </row>
    <row r="13" spans="2:25" ht="20.100000000000001" customHeight="1" x14ac:dyDescent="0.15">
      <c r="B13" s="162"/>
      <c r="C13" s="163"/>
      <c r="D13" s="143"/>
      <c r="E13" s="165"/>
      <c r="F13" s="143"/>
      <c r="G13" s="418"/>
      <c r="H13" s="419"/>
      <c r="I13" s="419"/>
      <c r="J13" s="420"/>
      <c r="K13" s="400"/>
      <c r="L13" s="401"/>
      <c r="M13" s="402"/>
      <c r="N13" s="403" t="str">
        <f t="shared" si="2"/>
        <v/>
      </c>
      <c r="O13" s="404"/>
      <c r="P13" s="98" t="str">
        <f t="shared" ref="P13:P26" si="4">IF(Q13="","",+Q13/K13)</f>
        <v/>
      </c>
      <c r="Q13" s="406"/>
      <c r="R13" s="407"/>
      <c r="S13" s="408"/>
      <c r="T13" s="405" t="str">
        <f t="shared" si="3"/>
        <v/>
      </c>
      <c r="U13" s="404"/>
      <c r="V13" s="98" t="str">
        <f t="shared" si="1"/>
        <v/>
      </c>
      <c r="W13" s="406"/>
      <c r="X13" s="407"/>
      <c r="Y13" s="408"/>
    </row>
    <row r="14" spans="2:25" ht="20.100000000000001" customHeight="1" x14ac:dyDescent="0.15">
      <c r="B14" s="162"/>
      <c r="C14" s="163"/>
      <c r="D14" s="143"/>
      <c r="E14" s="166"/>
      <c r="F14" s="143"/>
      <c r="G14" s="418"/>
      <c r="H14" s="419"/>
      <c r="I14" s="419"/>
      <c r="J14" s="420"/>
      <c r="K14" s="400"/>
      <c r="L14" s="401"/>
      <c r="M14" s="402"/>
      <c r="N14" s="403" t="str">
        <f t="shared" si="2"/>
        <v/>
      </c>
      <c r="O14" s="404"/>
      <c r="P14" s="98" t="str">
        <f t="shared" si="4"/>
        <v/>
      </c>
      <c r="Q14" s="406"/>
      <c r="R14" s="407"/>
      <c r="S14" s="408"/>
      <c r="T14" s="405" t="str">
        <f t="shared" si="3"/>
        <v/>
      </c>
      <c r="U14" s="404"/>
      <c r="V14" s="98" t="str">
        <f t="shared" si="1"/>
        <v/>
      </c>
      <c r="W14" s="406"/>
      <c r="X14" s="407"/>
      <c r="Y14" s="408"/>
    </row>
    <row r="15" spans="2:25" ht="20.100000000000001" customHeight="1" x14ac:dyDescent="0.15">
      <c r="B15" s="162"/>
      <c r="C15" s="163"/>
      <c r="D15" s="143"/>
      <c r="E15" s="165"/>
      <c r="F15" s="143"/>
      <c r="G15" s="418"/>
      <c r="H15" s="419"/>
      <c r="I15" s="419"/>
      <c r="J15" s="420"/>
      <c r="K15" s="400"/>
      <c r="L15" s="401"/>
      <c r="M15" s="402"/>
      <c r="N15" s="403" t="str">
        <f t="shared" si="2"/>
        <v/>
      </c>
      <c r="O15" s="404"/>
      <c r="P15" s="98" t="str">
        <f t="shared" si="4"/>
        <v/>
      </c>
      <c r="Q15" s="406"/>
      <c r="R15" s="407"/>
      <c r="S15" s="408"/>
      <c r="T15" s="405" t="str">
        <f t="shared" si="3"/>
        <v/>
      </c>
      <c r="U15" s="404"/>
      <c r="V15" s="98" t="str">
        <f t="shared" si="1"/>
        <v/>
      </c>
      <c r="W15" s="406"/>
      <c r="X15" s="407"/>
      <c r="Y15" s="408"/>
    </row>
    <row r="16" spans="2:25" ht="20.100000000000001" customHeight="1" x14ac:dyDescent="0.15">
      <c r="B16" s="427"/>
      <c r="C16" s="428"/>
      <c r="D16" s="143"/>
      <c r="E16" s="166"/>
      <c r="F16" s="143"/>
      <c r="G16" s="418"/>
      <c r="H16" s="419"/>
      <c r="I16" s="419"/>
      <c r="J16" s="420"/>
      <c r="K16" s="400"/>
      <c r="L16" s="401"/>
      <c r="M16" s="402"/>
      <c r="N16" s="403" t="str">
        <f t="shared" si="2"/>
        <v/>
      </c>
      <c r="O16" s="404"/>
      <c r="P16" s="98" t="str">
        <f t="shared" si="4"/>
        <v/>
      </c>
      <c r="Q16" s="406"/>
      <c r="R16" s="407"/>
      <c r="S16" s="408"/>
      <c r="T16" s="405" t="str">
        <f t="shared" si="3"/>
        <v/>
      </c>
      <c r="U16" s="404"/>
      <c r="V16" s="98" t="str">
        <f t="shared" si="1"/>
        <v/>
      </c>
      <c r="W16" s="406"/>
      <c r="X16" s="407"/>
      <c r="Y16" s="408"/>
    </row>
    <row r="17" spans="2:25" ht="20.100000000000001" customHeight="1" x14ac:dyDescent="0.15">
      <c r="B17" s="162"/>
      <c r="C17" s="163"/>
      <c r="D17" s="143"/>
      <c r="E17" s="166"/>
      <c r="F17" s="143"/>
      <c r="G17" s="418"/>
      <c r="H17" s="419"/>
      <c r="I17" s="419"/>
      <c r="J17" s="420"/>
      <c r="K17" s="400"/>
      <c r="L17" s="401"/>
      <c r="M17" s="402"/>
      <c r="N17" s="403" t="str">
        <f t="shared" si="2"/>
        <v/>
      </c>
      <c r="O17" s="404"/>
      <c r="P17" s="98" t="str">
        <f t="shared" si="4"/>
        <v/>
      </c>
      <c r="Q17" s="406"/>
      <c r="R17" s="407"/>
      <c r="S17" s="408"/>
      <c r="T17" s="405" t="str">
        <f t="shared" si="3"/>
        <v/>
      </c>
      <c r="U17" s="404"/>
      <c r="V17" s="98" t="str">
        <f t="shared" si="1"/>
        <v/>
      </c>
      <c r="W17" s="406"/>
      <c r="X17" s="407"/>
      <c r="Y17" s="408"/>
    </row>
    <row r="18" spans="2:25" ht="20.100000000000001" customHeight="1" x14ac:dyDescent="0.15">
      <c r="B18" s="162"/>
      <c r="C18" s="163"/>
      <c r="D18" s="143"/>
      <c r="E18" s="166"/>
      <c r="F18" s="143"/>
      <c r="G18" s="418"/>
      <c r="H18" s="419"/>
      <c r="I18" s="419"/>
      <c r="J18" s="420"/>
      <c r="K18" s="400"/>
      <c r="L18" s="401"/>
      <c r="M18" s="402"/>
      <c r="N18" s="403" t="str">
        <f t="shared" si="2"/>
        <v/>
      </c>
      <c r="O18" s="404"/>
      <c r="P18" s="98" t="str">
        <f t="shared" si="4"/>
        <v/>
      </c>
      <c r="Q18" s="406"/>
      <c r="R18" s="407"/>
      <c r="S18" s="408"/>
      <c r="T18" s="405" t="str">
        <f t="shared" si="3"/>
        <v/>
      </c>
      <c r="U18" s="404"/>
      <c r="V18" s="98" t="str">
        <f t="shared" si="1"/>
        <v/>
      </c>
      <c r="W18" s="406"/>
      <c r="X18" s="407"/>
      <c r="Y18" s="408"/>
    </row>
    <row r="19" spans="2:25" ht="20.100000000000001" customHeight="1" x14ac:dyDescent="0.15">
      <c r="B19" s="427"/>
      <c r="C19" s="428"/>
      <c r="D19" s="143"/>
      <c r="E19" s="165"/>
      <c r="F19" s="143"/>
      <c r="G19" s="418"/>
      <c r="H19" s="419"/>
      <c r="I19" s="419"/>
      <c r="J19" s="420"/>
      <c r="K19" s="400"/>
      <c r="L19" s="401"/>
      <c r="M19" s="402"/>
      <c r="N19" s="403" t="str">
        <f t="shared" si="2"/>
        <v/>
      </c>
      <c r="O19" s="404"/>
      <c r="P19" s="98" t="str">
        <f t="shared" si="4"/>
        <v/>
      </c>
      <c r="Q19" s="406"/>
      <c r="R19" s="407"/>
      <c r="S19" s="408"/>
      <c r="T19" s="405" t="str">
        <f t="shared" si="3"/>
        <v/>
      </c>
      <c r="U19" s="404"/>
      <c r="V19" s="98" t="str">
        <f t="shared" si="1"/>
        <v/>
      </c>
      <c r="W19" s="406"/>
      <c r="X19" s="407"/>
      <c r="Y19" s="408"/>
    </row>
    <row r="20" spans="2:25" ht="20.100000000000001" customHeight="1" x14ac:dyDescent="0.15">
      <c r="B20" s="427"/>
      <c r="C20" s="428"/>
      <c r="D20" s="143"/>
      <c r="E20" s="166"/>
      <c r="F20" s="143"/>
      <c r="G20" s="418"/>
      <c r="H20" s="419"/>
      <c r="I20" s="419"/>
      <c r="J20" s="420"/>
      <c r="K20" s="400"/>
      <c r="L20" s="401"/>
      <c r="M20" s="402"/>
      <c r="N20" s="403" t="str">
        <f t="shared" si="2"/>
        <v/>
      </c>
      <c r="O20" s="404"/>
      <c r="P20" s="98" t="str">
        <f t="shared" si="4"/>
        <v/>
      </c>
      <c r="Q20" s="406"/>
      <c r="R20" s="407"/>
      <c r="S20" s="408"/>
      <c r="T20" s="405" t="str">
        <f t="shared" si="3"/>
        <v/>
      </c>
      <c r="U20" s="404"/>
      <c r="V20" s="98" t="str">
        <f t="shared" si="1"/>
        <v/>
      </c>
      <c r="W20" s="406"/>
      <c r="X20" s="407"/>
      <c r="Y20" s="408"/>
    </row>
    <row r="21" spans="2:25" ht="20.100000000000001" customHeight="1" x14ac:dyDescent="0.15">
      <c r="B21" s="162"/>
      <c r="C21" s="163"/>
      <c r="D21" s="143"/>
      <c r="E21" s="166"/>
      <c r="F21" s="143"/>
      <c r="G21" s="418"/>
      <c r="H21" s="419"/>
      <c r="I21" s="419"/>
      <c r="J21" s="420"/>
      <c r="K21" s="400"/>
      <c r="L21" s="401"/>
      <c r="M21" s="402"/>
      <c r="N21" s="403" t="str">
        <f t="shared" si="2"/>
        <v/>
      </c>
      <c r="O21" s="404"/>
      <c r="P21" s="98" t="str">
        <f t="shared" si="4"/>
        <v/>
      </c>
      <c r="Q21" s="406"/>
      <c r="R21" s="407"/>
      <c r="S21" s="408"/>
      <c r="T21" s="405" t="str">
        <f t="shared" si="3"/>
        <v/>
      </c>
      <c r="U21" s="404"/>
      <c r="V21" s="98" t="str">
        <f t="shared" si="1"/>
        <v/>
      </c>
      <c r="W21" s="406"/>
      <c r="X21" s="407"/>
      <c r="Y21" s="408"/>
    </row>
    <row r="22" spans="2:25" ht="20.100000000000001" customHeight="1" x14ac:dyDescent="0.15">
      <c r="B22" s="162"/>
      <c r="C22" s="163"/>
      <c r="D22" s="143"/>
      <c r="E22" s="166"/>
      <c r="F22" s="143"/>
      <c r="G22" s="418"/>
      <c r="H22" s="419"/>
      <c r="I22" s="419"/>
      <c r="J22" s="420"/>
      <c r="K22" s="400"/>
      <c r="L22" s="401"/>
      <c r="M22" s="402"/>
      <c r="N22" s="403" t="str">
        <f t="shared" si="2"/>
        <v/>
      </c>
      <c r="O22" s="404"/>
      <c r="P22" s="98" t="str">
        <f t="shared" si="4"/>
        <v/>
      </c>
      <c r="Q22" s="406"/>
      <c r="R22" s="407"/>
      <c r="S22" s="408"/>
      <c r="T22" s="405" t="str">
        <f t="shared" si="3"/>
        <v/>
      </c>
      <c r="U22" s="404"/>
      <c r="V22" s="98" t="str">
        <f t="shared" si="1"/>
        <v/>
      </c>
      <c r="W22" s="406"/>
      <c r="X22" s="407"/>
      <c r="Y22" s="408"/>
    </row>
    <row r="23" spans="2:25" ht="20.100000000000001" customHeight="1" x14ac:dyDescent="0.15">
      <c r="B23" s="162"/>
      <c r="C23" s="163"/>
      <c r="D23" s="143"/>
      <c r="E23" s="166"/>
      <c r="F23" s="143"/>
      <c r="G23" s="418"/>
      <c r="H23" s="419"/>
      <c r="I23" s="419"/>
      <c r="J23" s="420"/>
      <c r="K23" s="400"/>
      <c r="L23" s="401"/>
      <c r="M23" s="402"/>
      <c r="N23" s="403" t="str">
        <f t="shared" si="2"/>
        <v/>
      </c>
      <c r="O23" s="404"/>
      <c r="P23" s="98" t="str">
        <f t="shared" si="4"/>
        <v/>
      </c>
      <c r="Q23" s="406"/>
      <c r="R23" s="407"/>
      <c r="S23" s="408"/>
      <c r="T23" s="405" t="str">
        <f t="shared" si="3"/>
        <v/>
      </c>
      <c r="U23" s="404"/>
      <c r="V23" s="98" t="str">
        <f t="shared" si="1"/>
        <v/>
      </c>
      <c r="W23" s="406"/>
      <c r="X23" s="407"/>
      <c r="Y23" s="408"/>
    </row>
    <row r="24" spans="2:25" ht="20.100000000000001" customHeight="1" x14ac:dyDescent="0.15">
      <c r="B24" s="162"/>
      <c r="C24" s="163"/>
      <c r="D24" s="143"/>
      <c r="E24" s="166"/>
      <c r="F24" s="143"/>
      <c r="G24" s="418"/>
      <c r="H24" s="419"/>
      <c r="I24" s="419"/>
      <c r="J24" s="420"/>
      <c r="K24" s="400"/>
      <c r="L24" s="401"/>
      <c r="M24" s="402"/>
      <c r="N24" s="403" t="str">
        <f t="shared" si="2"/>
        <v/>
      </c>
      <c r="O24" s="404"/>
      <c r="P24" s="98" t="str">
        <f t="shared" si="4"/>
        <v/>
      </c>
      <c r="Q24" s="406"/>
      <c r="R24" s="407"/>
      <c r="S24" s="408"/>
      <c r="T24" s="405" t="str">
        <f t="shared" si="3"/>
        <v/>
      </c>
      <c r="U24" s="404"/>
      <c r="V24" s="98" t="str">
        <f t="shared" si="1"/>
        <v/>
      </c>
      <c r="W24" s="406"/>
      <c r="X24" s="407"/>
      <c r="Y24" s="408"/>
    </row>
    <row r="25" spans="2:25" ht="20.100000000000001" customHeight="1" x14ac:dyDescent="0.15">
      <c r="B25" s="162"/>
      <c r="C25" s="163"/>
      <c r="D25" s="143"/>
      <c r="E25" s="166"/>
      <c r="F25" s="143"/>
      <c r="G25" s="418"/>
      <c r="H25" s="419"/>
      <c r="I25" s="419"/>
      <c r="J25" s="420"/>
      <c r="K25" s="400"/>
      <c r="L25" s="401"/>
      <c r="M25" s="402"/>
      <c r="N25" s="403" t="str">
        <f t="shared" si="2"/>
        <v/>
      </c>
      <c r="O25" s="404"/>
      <c r="P25" s="98" t="str">
        <f t="shared" si="4"/>
        <v/>
      </c>
      <c r="Q25" s="406"/>
      <c r="R25" s="407"/>
      <c r="S25" s="408"/>
      <c r="T25" s="405" t="str">
        <f t="shared" si="3"/>
        <v/>
      </c>
      <c r="U25" s="404"/>
      <c r="V25" s="98" t="str">
        <f t="shared" si="1"/>
        <v/>
      </c>
      <c r="W25" s="406"/>
      <c r="X25" s="407"/>
      <c r="Y25" s="408"/>
    </row>
    <row r="26" spans="2:25" ht="20.100000000000001" customHeight="1" x14ac:dyDescent="0.15">
      <c r="B26" s="162"/>
      <c r="C26" s="163"/>
      <c r="D26" s="143"/>
      <c r="E26" s="166"/>
      <c r="F26" s="143"/>
      <c r="G26" s="418"/>
      <c r="H26" s="419"/>
      <c r="I26" s="419"/>
      <c r="J26" s="420"/>
      <c r="K26" s="400"/>
      <c r="L26" s="401"/>
      <c r="M26" s="402"/>
      <c r="N26" s="403" t="str">
        <f t="shared" si="2"/>
        <v/>
      </c>
      <c r="O26" s="404"/>
      <c r="P26" s="98" t="str">
        <f t="shared" si="4"/>
        <v/>
      </c>
      <c r="Q26" s="406"/>
      <c r="R26" s="407"/>
      <c r="S26" s="408"/>
      <c r="T26" s="405" t="str">
        <f t="shared" si="3"/>
        <v/>
      </c>
      <c r="U26" s="404"/>
      <c r="V26" s="98" t="str">
        <f t="shared" si="1"/>
        <v/>
      </c>
      <c r="W26" s="406"/>
      <c r="X26" s="407"/>
      <c r="Y26" s="408"/>
    </row>
    <row r="27" spans="2:25" ht="20.100000000000001" customHeight="1" x14ac:dyDescent="0.15">
      <c r="B27" s="427"/>
      <c r="C27" s="428"/>
      <c r="D27" s="143"/>
      <c r="E27" s="166"/>
      <c r="F27" s="143"/>
      <c r="G27" s="418"/>
      <c r="H27" s="419"/>
      <c r="I27" s="419"/>
      <c r="J27" s="420"/>
      <c r="K27" s="400"/>
      <c r="L27" s="401"/>
      <c r="M27" s="402"/>
      <c r="N27" s="403" t="str">
        <f t="shared" ref="N27:N34" si="5">IF(Q27="","",IF(E27=1,1,+Q27/G27))</f>
        <v/>
      </c>
      <c r="O27" s="404"/>
      <c r="P27" s="98" t="str">
        <f t="shared" ref="P27:P34" si="6">IF(Q27="","",+Q27/K27)</f>
        <v/>
      </c>
      <c r="Q27" s="406"/>
      <c r="R27" s="407"/>
      <c r="S27" s="408"/>
      <c r="T27" s="405" t="str">
        <f t="shared" si="3"/>
        <v/>
      </c>
      <c r="U27" s="404"/>
      <c r="V27" s="98" t="str">
        <f t="shared" si="1"/>
        <v/>
      </c>
      <c r="W27" s="406"/>
      <c r="X27" s="407"/>
      <c r="Y27" s="408"/>
    </row>
    <row r="28" spans="2:25" ht="20.100000000000001" customHeight="1" x14ac:dyDescent="0.15">
      <c r="B28" s="427"/>
      <c r="C28" s="428"/>
      <c r="D28" s="143"/>
      <c r="E28" s="166"/>
      <c r="F28" s="143"/>
      <c r="G28" s="418"/>
      <c r="H28" s="419"/>
      <c r="I28" s="419"/>
      <c r="J28" s="420"/>
      <c r="K28" s="400"/>
      <c r="L28" s="401"/>
      <c r="M28" s="402"/>
      <c r="N28" s="403" t="str">
        <f t="shared" si="5"/>
        <v/>
      </c>
      <c r="O28" s="404"/>
      <c r="P28" s="98" t="str">
        <f t="shared" si="6"/>
        <v/>
      </c>
      <c r="Q28" s="406"/>
      <c r="R28" s="407"/>
      <c r="S28" s="408"/>
      <c r="T28" s="405" t="str">
        <f t="shared" si="3"/>
        <v/>
      </c>
      <c r="U28" s="404"/>
      <c r="V28" s="98" t="str">
        <f t="shared" si="1"/>
        <v/>
      </c>
      <c r="W28" s="406"/>
      <c r="X28" s="407"/>
      <c r="Y28" s="408"/>
    </row>
    <row r="29" spans="2:25" ht="20.100000000000001" customHeight="1" x14ac:dyDescent="0.15">
      <c r="B29" s="427"/>
      <c r="C29" s="428"/>
      <c r="D29" s="143"/>
      <c r="E29" s="166"/>
      <c r="F29" s="143"/>
      <c r="G29" s="418"/>
      <c r="H29" s="419"/>
      <c r="I29" s="419"/>
      <c r="J29" s="420"/>
      <c r="K29" s="400"/>
      <c r="L29" s="401"/>
      <c r="M29" s="402"/>
      <c r="N29" s="403" t="str">
        <f t="shared" si="5"/>
        <v/>
      </c>
      <c r="O29" s="404"/>
      <c r="P29" s="98" t="str">
        <f t="shared" si="6"/>
        <v/>
      </c>
      <c r="Q29" s="406"/>
      <c r="R29" s="407"/>
      <c r="S29" s="408"/>
      <c r="T29" s="405" t="str">
        <f t="shared" si="3"/>
        <v/>
      </c>
      <c r="U29" s="404"/>
      <c r="V29" s="98" t="str">
        <f t="shared" si="1"/>
        <v/>
      </c>
      <c r="W29" s="406"/>
      <c r="X29" s="407"/>
      <c r="Y29" s="408"/>
    </row>
    <row r="30" spans="2:25" ht="20.100000000000001" customHeight="1" x14ac:dyDescent="0.15">
      <c r="B30" s="427"/>
      <c r="C30" s="428"/>
      <c r="D30" s="143"/>
      <c r="E30" s="166"/>
      <c r="F30" s="143"/>
      <c r="G30" s="418"/>
      <c r="H30" s="419"/>
      <c r="I30" s="419"/>
      <c r="J30" s="420"/>
      <c r="K30" s="400"/>
      <c r="L30" s="401"/>
      <c r="M30" s="402"/>
      <c r="N30" s="403" t="str">
        <f t="shared" si="5"/>
        <v/>
      </c>
      <c r="O30" s="404"/>
      <c r="P30" s="98" t="str">
        <f t="shared" si="6"/>
        <v/>
      </c>
      <c r="Q30" s="406"/>
      <c r="R30" s="407"/>
      <c r="S30" s="408"/>
      <c r="T30" s="405" t="str">
        <f t="shared" si="3"/>
        <v/>
      </c>
      <c r="U30" s="404"/>
      <c r="V30" s="98" t="str">
        <f t="shared" si="1"/>
        <v/>
      </c>
      <c r="W30" s="406"/>
      <c r="X30" s="407"/>
      <c r="Y30" s="408"/>
    </row>
    <row r="31" spans="2:25" ht="20.100000000000001" customHeight="1" x14ac:dyDescent="0.15">
      <c r="B31" s="427"/>
      <c r="C31" s="428"/>
      <c r="D31" s="143"/>
      <c r="E31" s="166"/>
      <c r="F31" s="143"/>
      <c r="G31" s="418"/>
      <c r="H31" s="419"/>
      <c r="I31" s="419"/>
      <c r="J31" s="420"/>
      <c r="K31" s="400"/>
      <c r="L31" s="401"/>
      <c r="M31" s="402"/>
      <c r="N31" s="403" t="str">
        <f t="shared" si="5"/>
        <v/>
      </c>
      <c r="O31" s="404"/>
      <c r="P31" s="98" t="str">
        <f t="shared" si="6"/>
        <v/>
      </c>
      <c r="Q31" s="406"/>
      <c r="R31" s="407"/>
      <c r="S31" s="408"/>
      <c r="T31" s="405" t="str">
        <f t="shared" si="3"/>
        <v/>
      </c>
      <c r="U31" s="404"/>
      <c r="V31" s="98" t="str">
        <f t="shared" si="1"/>
        <v/>
      </c>
      <c r="W31" s="406"/>
      <c r="X31" s="407"/>
      <c r="Y31" s="408"/>
    </row>
    <row r="32" spans="2:25" ht="20.100000000000001" customHeight="1" x14ac:dyDescent="0.15">
      <c r="B32" s="427"/>
      <c r="C32" s="428"/>
      <c r="D32" s="143"/>
      <c r="E32" s="165"/>
      <c r="F32" s="143"/>
      <c r="G32" s="418"/>
      <c r="H32" s="419"/>
      <c r="I32" s="419"/>
      <c r="J32" s="420"/>
      <c r="K32" s="400"/>
      <c r="L32" s="401"/>
      <c r="M32" s="402"/>
      <c r="N32" s="403" t="str">
        <f t="shared" si="5"/>
        <v/>
      </c>
      <c r="O32" s="404"/>
      <c r="P32" s="98" t="str">
        <f t="shared" si="6"/>
        <v/>
      </c>
      <c r="Q32" s="406"/>
      <c r="R32" s="407"/>
      <c r="S32" s="408"/>
      <c r="T32" s="405" t="str">
        <f t="shared" si="3"/>
        <v/>
      </c>
      <c r="U32" s="404"/>
      <c r="V32" s="98" t="str">
        <f t="shared" si="1"/>
        <v/>
      </c>
      <c r="W32" s="406"/>
      <c r="X32" s="407"/>
      <c r="Y32" s="408"/>
    </row>
    <row r="33" spans="2:25" ht="20.100000000000001" customHeight="1" x14ac:dyDescent="0.15">
      <c r="B33" s="427"/>
      <c r="C33" s="428"/>
      <c r="D33" s="143"/>
      <c r="E33" s="166"/>
      <c r="F33" s="143"/>
      <c r="G33" s="418"/>
      <c r="H33" s="419"/>
      <c r="I33" s="419"/>
      <c r="J33" s="420"/>
      <c r="K33" s="400"/>
      <c r="L33" s="401"/>
      <c r="M33" s="402"/>
      <c r="N33" s="403" t="str">
        <f t="shared" si="5"/>
        <v/>
      </c>
      <c r="O33" s="404"/>
      <c r="P33" s="98" t="str">
        <f t="shared" si="6"/>
        <v/>
      </c>
      <c r="Q33" s="406"/>
      <c r="R33" s="407"/>
      <c r="S33" s="408"/>
      <c r="T33" s="405" t="str">
        <f t="shared" si="3"/>
        <v/>
      </c>
      <c r="U33" s="404"/>
      <c r="V33" s="98" t="str">
        <f t="shared" si="1"/>
        <v/>
      </c>
      <c r="W33" s="406"/>
      <c r="X33" s="407"/>
      <c r="Y33" s="408"/>
    </row>
    <row r="34" spans="2:25" ht="20.100000000000001" customHeight="1" x14ac:dyDescent="0.15">
      <c r="B34" s="427"/>
      <c r="C34" s="428"/>
      <c r="D34" s="143"/>
      <c r="E34" s="166"/>
      <c r="F34" s="143"/>
      <c r="G34" s="418"/>
      <c r="H34" s="419"/>
      <c r="I34" s="419"/>
      <c r="J34" s="420"/>
      <c r="K34" s="400"/>
      <c r="L34" s="401"/>
      <c r="M34" s="402"/>
      <c r="N34" s="403" t="str">
        <f t="shared" si="5"/>
        <v/>
      </c>
      <c r="O34" s="404"/>
      <c r="P34" s="98" t="str">
        <f t="shared" si="6"/>
        <v/>
      </c>
      <c r="Q34" s="406"/>
      <c r="R34" s="407"/>
      <c r="S34" s="408"/>
      <c r="T34" s="405" t="str">
        <f t="shared" si="3"/>
        <v/>
      </c>
      <c r="U34" s="404"/>
      <c r="V34" s="98" t="str">
        <f t="shared" si="1"/>
        <v/>
      </c>
      <c r="W34" s="406"/>
      <c r="X34" s="407"/>
      <c r="Y34" s="408"/>
    </row>
    <row r="35" spans="2:25" ht="20.100000000000001" customHeight="1" x14ac:dyDescent="0.15">
      <c r="B35" s="430" t="s">
        <v>75</v>
      </c>
      <c r="C35" s="297"/>
      <c r="D35" s="143"/>
      <c r="E35" s="101"/>
      <c r="F35" s="33"/>
      <c r="G35" s="424"/>
      <c r="H35" s="425"/>
      <c r="I35" s="425"/>
      <c r="J35" s="426"/>
      <c r="K35" s="400"/>
      <c r="L35" s="401"/>
      <c r="M35" s="402"/>
      <c r="N35" s="403"/>
      <c r="O35" s="404"/>
      <c r="P35" s="98"/>
      <c r="Q35" s="409"/>
      <c r="R35" s="410"/>
      <c r="S35" s="411"/>
      <c r="T35" s="405"/>
      <c r="U35" s="404"/>
      <c r="V35" s="98"/>
      <c r="W35" s="409"/>
      <c r="X35" s="410"/>
      <c r="Y35" s="411"/>
    </row>
    <row r="36" spans="2:25" ht="20.100000000000001" customHeight="1" x14ac:dyDescent="0.15">
      <c r="B36" s="429" t="s">
        <v>79</v>
      </c>
      <c r="C36" s="304"/>
      <c r="D36" s="167"/>
      <c r="E36" s="166"/>
      <c r="F36" s="143"/>
      <c r="G36" s="418"/>
      <c r="H36" s="419"/>
      <c r="I36" s="419"/>
      <c r="J36" s="420"/>
      <c r="K36" s="400"/>
      <c r="L36" s="401"/>
      <c r="M36" s="402"/>
      <c r="N36" s="403"/>
      <c r="O36" s="404"/>
      <c r="P36" s="98" t="str">
        <f>IF(Q36="","",+Q36/K36)</f>
        <v/>
      </c>
      <c r="Q36" s="406"/>
      <c r="R36" s="407"/>
      <c r="S36" s="408"/>
      <c r="T36" s="405" t="str">
        <f t="shared" si="3"/>
        <v/>
      </c>
      <c r="U36" s="404"/>
      <c r="V36" s="98" t="str">
        <f t="shared" si="1"/>
        <v/>
      </c>
      <c r="W36" s="406"/>
      <c r="X36" s="407"/>
      <c r="Y36" s="408"/>
    </row>
    <row r="37" spans="2:25" ht="20.100000000000001" customHeight="1" x14ac:dyDescent="0.15">
      <c r="B37" s="430" t="s">
        <v>78</v>
      </c>
      <c r="C37" s="297"/>
      <c r="D37" s="97" t="s">
        <v>75</v>
      </c>
      <c r="E37" s="22"/>
      <c r="F37" s="33"/>
      <c r="G37" s="421"/>
      <c r="H37" s="422"/>
      <c r="I37" s="422"/>
      <c r="J37" s="423"/>
      <c r="K37" s="412"/>
      <c r="L37" s="413"/>
      <c r="M37" s="414"/>
      <c r="N37" s="403"/>
      <c r="O37" s="404"/>
      <c r="P37" s="96"/>
      <c r="Q37" s="400"/>
      <c r="R37" s="401"/>
      <c r="S37" s="415"/>
      <c r="T37" s="416"/>
      <c r="U37" s="417"/>
      <c r="V37" s="105"/>
      <c r="W37" s="400"/>
      <c r="X37" s="401"/>
      <c r="Y37" s="415"/>
    </row>
    <row r="38" spans="2:25" ht="20.100000000000001" customHeight="1" x14ac:dyDescent="0.15">
      <c r="Y38" s="107" t="s">
        <v>89</v>
      </c>
    </row>
    <row r="39" spans="2:25" ht="20.100000000000001" customHeight="1" x14ac:dyDescent="0.15"/>
  </sheetData>
  <mergeCells count="237">
    <mergeCell ref="B37:C37"/>
    <mergeCell ref="Q35:S35"/>
    <mergeCell ref="Q3:S3"/>
    <mergeCell ref="L1:M1"/>
    <mergeCell ref="O1:P1"/>
    <mergeCell ref="B2:M2"/>
    <mergeCell ref="B3:C3"/>
    <mergeCell ref="G3:J3"/>
    <mergeCell ref="K3:M3"/>
    <mergeCell ref="N3:O3"/>
    <mergeCell ref="B4:C4"/>
    <mergeCell ref="B5:C5"/>
    <mergeCell ref="B6:C6"/>
    <mergeCell ref="B7:C7"/>
    <mergeCell ref="B16:C16"/>
    <mergeCell ref="G4:J4"/>
    <mergeCell ref="G5:J5"/>
    <mergeCell ref="G6:J6"/>
    <mergeCell ref="G7:J7"/>
    <mergeCell ref="G8:J8"/>
    <mergeCell ref="B19:C19"/>
    <mergeCell ref="B8:C8"/>
    <mergeCell ref="B9:C9"/>
    <mergeCell ref="B27:C27"/>
    <mergeCell ref="T1:U1"/>
    <mergeCell ref="W3:Y3"/>
    <mergeCell ref="Q1:S1"/>
    <mergeCell ref="V1:Y1"/>
    <mergeCell ref="T3:U3"/>
    <mergeCell ref="Q12:S12"/>
    <mergeCell ref="T5:U5"/>
    <mergeCell ref="T6:U6"/>
    <mergeCell ref="T7:U7"/>
    <mergeCell ref="T8:U8"/>
    <mergeCell ref="W4:Y4"/>
    <mergeCell ref="W5:Y5"/>
    <mergeCell ref="W6:Y6"/>
    <mergeCell ref="W7:Y7"/>
    <mergeCell ref="W8:Y8"/>
    <mergeCell ref="W9:Y9"/>
    <mergeCell ref="W10:Y10"/>
    <mergeCell ref="W11:Y11"/>
    <mergeCell ref="W12:Y12"/>
    <mergeCell ref="T10:U10"/>
    <mergeCell ref="T11:U11"/>
    <mergeCell ref="T12:U12"/>
    <mergeCell ref="B20:C20"/>
    <mergeCell ref="B28:C28"/>
    <mergeCell ref="B29:C29"/>
    <mergeCell ref="B30:C30"/>
    <mergeCell ref="B31:C31"/>
    <mergeCell ref="B36:C36"/>
    <mergeCell ref="B32:C32"/>
    <mergeCell ref="B33:C33"/>
    <mergeCell ref="B34:C34"/>
    <mergeCell ref="B35:C35"/>
    <mergeCell ref="G9:J9"/>
    <mergeCell ref="G10:J10"/>
    <mergeCell ref="G11:J11"/>
    <mergeCell ref="G12:J12"/>
    <mergeCell ref="G13:J13"/>
    <mergeCell ref="G14:J14"/>
    <mergeCell ref="G15:J15"/>
    <mergeCell ref="G16:J16"/>
    <mergeCell ref="G17:J17"/>
    <mergeCell ref="G18:J18"/>
    <mergeCell ref="G19:J19"/>
    <mergeCell ref="G20:J20"/>
    <mergeCell ref="G21:J21"/>
    <mergeCell ref="G22:J22"/>
    <mergeCell ref="G23:J23"/>
    <mergeCell ref="G30:J30"/>
    <mergeCell ref="G31:J31"/>
    <mergeCell ref="G24:J24"/>
    <mergeCell ref="G25:J25"/>
    <mergeCell ref="G26:J26"/>
    <mergeCell ref="G27:J27"/>
    <mergeCell ref="G36:J36"/>
    <mergeCell ref="G37:J37"/>
    <mergeCell ref="N4:O4"/>
    <mergeCell ref="N11:O11"/>
    <mergeCell ref="G32:J32"/>
    <mergeCell ref="G33:J33"/>
    <mergeCell ref="G34:J34"/>
    <mergeCell ref="G35:J35"/>
    <mergeCell ref="G28:J28"/>
    <mergeCell ref="G29:J29"/>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K37:M37"/>
    <mergeCell ref="Q37:S37"/>
    <mergeCell ref="K36:M36"/>
    <mergeCell ref="T37:U37"/>
    <mergeCell ref="W37:Y37"/>
    <mergeCell ref="Q4:S4"/>
    <mergeCell ref="Q5:S5"/>
    <mergeCell ref="Q6:S6"/>
    <mergeCell ref="Q7:S7"/>
    <mergeCell ref="Q8:S8"/>
    <mergeCell ref="Q9:S9"/>
    <mergeCell ref="Q10:S10"/>
    <mergeCell ref="Q11:S11"/>
    <mergeCell ref="Q13:S13"/>
    <mergeCell ref="Q14:S14"/>
    <mergeCell ref="Q15:S15"/>
    <mergeCell ref="Q16:S16"/>
    <mergeCell ref="Q17:S17"/>
    <mergeCell ref="Q18:S18"/>
    <mergeCell ref="Q19:S19"/>
    <mergeCell ref="Q20:S20"/>
    <mergeCell ref="Q21:S21"/>
    <mergeCell ref="Q22:S22"/>
    <mergeCell ref="Q23:S23"/>
    <mergeCell ref="Q24:S24"/>
    <mergeCell ref="Q25:S25"/>
    <mergeCell ref="Q26:S26"/>
    <mergeCell ref="Q27:S27"/>
    <mergeCell ref="Q28:S28"/>
    <mergeCell ref="Q29:S29"/>
    <mergeCell ref="T13:U13"/>
    <mergeCell ref="T14:U14"/>
    <mergeCell ref="T15:U15"/>
    <mergeCell ref="T16:U16"/>
    <mergeCell ref="T17:U17"/>
    <mergeCell ref="T18:U18"/>
    <mergeCell ref="T30:U30"/>
    <mergeCell ref="T31:U31"/>
    <mergeCell ref="T32:U32"/>
    <mergeCell ref="T19:U19"/>
    <mergeCell ref="T20:U20"/>
    <mergeCell ref="T21:U21"/>
    <mergeCell ref="T22:U22"/>
    <mergeCell ref="T23:U23"/>
    <mergeCell ref="T24:U24"/>
    <mergeCell ref="T25:U25"/>
    <mergeCell ref="T26:U26"/>
    <mergeCell ref="T27:U27"/>
    <mergeCell ref="T33:U33"/>
    <mergeCell ref="T34:U34"/>
    <mergeCell ref="T35:U35"/>
    <mergeCell ref="T36:U36"/>
    <mergeCell ref="Q30:S30"/>
    <mergeCell ref="Q31:S31"/>
    <mergeCell ref="Q32:S32"/>
    <mergeCell ref="Q33:S33"/>
    <mergeCell ref="Q34:S34"/>
    <mergeCell ref="Q36:S36"/>
    <mergeCell ref="W13:Y13"/>
    <mergeCell ref="W14:Y14"/>
    <mergeCell ref="W15:Y15"/>
    <mergeCell ref="W16:Y16"/>
    <mergeCell ref="W17:Y17"/>
    <mergeCell ref="W18:Y18"/>
    <mergeCell ref="W19:Y19"/>
    <mergeCell ref="W20:Y20"/>
    <mergeCell ref="W21:Y21"/>
    <mergeCell ref="W22:Y22"/>
    <mergeCell ref="W23:Y23"/>
    <mergeCell ref="W24:Y24"/>
    <mergeCell ref="W25:Y25"/>
    <mergeCell ref="W26:Y26"/>
    <mergeCell ref="W27:Y27"/>
    <mergeCell ref="W28:Y28"/>
    <mergeCell ref="W29:Y29"/>
    <mergeCell ref="W30:Y30"/>
    <mergeCell ref="W31:Y31"/>
    <mergeCell ref="W32:Y32"/>
    <mergeCell ref="W33:Y33"/>
    <mergeCell ref="W34:Y34"/>
    <mergeCell ref="W35:Y35"/>
    <mergeCell ref="W36:Y36"/>
    <mergeCell ref="K4:M4"/>
    <mergeCell ref="K5:M5"/>
    <mergeCell ref="K6:M6"/>
    <mergeCell ref="K7:M7"/>
    <mergeCell ref="K8:M8"/>
    <mergeCell ref="K9:M9"/>
    <mergeCell ref="K10:M10"/>
    <mergeCell ref="K11:M11"/>
    <mergeCell ref="K12:M12"/>
    <mergeCell ref="K13:M13"/>
    <mergeCell ref="K14:M14"/>
    <mergeCell ref="K15:M15"/>
    <mergeCell ref="K16:M16"/>
    <mergeCell ref="K17:M17"/>
    <mergeCell ref="K18:M18"/>
    <mergeCell ref="K19:M19"/>
    <mergeCell ref="K20:M20"/>
    <mergeCell ref="K21:M21"/>
    <mergeCell ref="K31:M31"/>
    <mergeCell ref="K32:M32"/>
    <mergeCell ref="K33:M33"/>
    <mergeCell ref="K34:M34"/>
    <mergeCell ref="K35:M35"/>
    <mergeCell ref="N10:O10"/>
    <mergeCell ref="T4:U4"/>
    <mergeCell ref="N5:O5"/>
    <mergeCell ref="N6:O6"/>
    <mergeCell ref="N7:O7"/>
    <mergeCell ref="N8:O8"/>
    <mergeCell ref="N9:O9"/>
    <mergeCell ref="T9:U9"/>
    <mergeCell ref="K22:M22"/>
    <mergeCell ref="K23:M23"/>
    <mergeCell ref="K24:M24"/>
    <mergeCell ref="K25:M25"/>
    <mergeCell ref="K26:M26"/>
    <mergeCell ref="K27:M27"/>
    <mergeCell ref="K28:M28"/>
    <mergeCell ref="K29:M29"/>
    <mergeCell ref="K30:M30"/>
    <mergeCell ref="T28:U28"/>
    <mergeCell ref="T29:U29"/>
  </mergeCells>
  <phoneticPr fontId="2"/>
  <pageMargins left="0.39370078740157483" right="0.39370078740157483" top="0.44" bottom="0.27" header="0" footer="0"/>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8"/>
  <sheetViews>
    <sheetView showGridLines="0" zoomScale="75" workbookViewId="0">
      <selection activeCell="AG12" sqref="AG12"/>
    </sheetView>
  </sheetViews>
  <sheetFormatPr defaultRowHeight="13.5" x14ac:dyDescent="0.15"/>
  <cols>
    <col min="1" max="1" width="7.125" style="1" customWidth="1"/>
    <col min="2" max="17" width="4.875" style="1" customWidth="1"/>
    <col min="18" max="18" width="2.5" style="1" customWidth="1"/>
    <col min="19" max="19" width="4.875" style="1" customWidth="1"/>
    <col min="20" max="20" width="5.875" style="1" customWidth="1"/>
    <col min="21" max="29" width="4.875" style="1" customWidth="1"/>
    <col min="30" max="30" width="2.125" style="1" customWidth="1"/>
    <col min="31" max="31" width="2" style="1" customWidth="1"/>
    <col min="32" max="37" width="4.625" style="1" customWidth="1"/>
    <col min="38" max="42" width="3.625" style="1" customWidth="1"/>
    <col min="43" max="43" width="18.625" style="1" customWidth="1"/>
    <col min="44" max="53" width="9" style="1"/>
    <col min="54" max="54" width="10.5" style="1" customWidth="1"/>
    <col min="55" max="16384" width="9" style="1"/>
  </cols>
  <sheetData>
    <row r="1" spans="1:56" ht="24.95" customHeight="1" thickBot="1" x14ac:dyDescent="0.3">
      <c r="A1" s="261" t="s">
        <v>87</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F1" s="83" t="s">
        <v>50</v>
      </c>
      <c r="AG1" s="83"/>
      <c r="AH1" s="83"/>
      <c r="AZ1" s="79" t="s">
        <v>56</v>
      </c>
      <c r="BA1" s="33" t="s">
        <v>48</v>
      </c>
      <c r="BB1" s="64">
        <f ca="1">TODAY()</f>
        <v>45768</v>
      </c>
      <c r="BC1" s="1">
        <f ca="1">YEAR(BB1)</f>
        <v>2025</v>
      </c>
    </row>
    <row r="2" spans="1:56" ht="30" customHeight="1" thickTop="1" x14ac:dyDescent="0.2">
      <c r="A2" s="66" t="s">
        <v>117</v>
      </c>
      <c r="B2" s="2"/>
      <c r="C2" s="2"/>
      <c r="D2" s="2"/>
      <c r="E2" s="2"/>
      <c r="F2" s="2"/>
      <c r="G2" s="2"/>
      <c r="H2" s="2"/>
      <c r="I2" s="2"/>
      <c r="J2" s="2"/>
      <c r="K2" s="2"/>
      <c r="L2" s="2"/>
      <c r="M2" s="2"/>
      <c r="N2" s="283" t="s">
        <v>115</v>
      </c>
      <c r="O2" s="283"/>
      <c r="P2" s="283"/>
      <c r="Q2" s="283"/>
      <c r="R2" s="284"/>
      <c r="S2" s="288"/>
      <c r="T2" s="289"/>
      <c r="U2" s="290"/>
      <c r="V2" s="280"/>
      <c r="W2" s="281"/>
      <c r="X2" s="281"/>
      <c r="Y2" s="281"/>
      <c r="Z2" s="281"/>
      <c r="AA2" s="281"/>
      <c r="AB2" s="281"/>
      <c r="AC2" s="282"/>
      <c r="AF2" s="277"/>
      <c r="AG2" s="278"/>
      <c r="AH2" s="279"/>
      <c r="AQ2" s="67">
        <v>12</v>
      </c>
      <c r="AZ2" s="80" t="s">
        <v>57</v>
      </c>
      <c r="BA2" s="33" t="s">
        <v>49</v>
      </c>
      <c r="BB2" s="1">
        <v>20</v>
      </c>
      <c r="BC2" s="1">
        <f ca="1">IF(AF2="",MONTH(BB1),AF2)</f>
        <v>4</v>
      </c>
    </row>
    <row r="3" spans="1:56" ht="18" customHeight="1" x14ac:dyDescent="0.15">
      <c r="A3" s="3"/>
      <c r="C3" s="58" t="s">
        <v>40</v>
      </c>
      <c r="R3" s="4"/>
      <c r="S3" s="82" t="s">
        <v>36</v>
      </c>
      <c r="T3" s="291"/>
      <c r="U3" s="291"/>
      <c r="V3" s="291"/>
      <c r="W3" s="5"/>
      <c r="X3" s="5"/>
      <c r="Y3" s="5"/>
      <c r="Z3" s="5"/>
      <c r="AA3" s="5"/>
      <c r="AB3" s="5"/>
      <c r="AC3" s="6"/>
      <c r="AZ3" s="80" t="s">
        <v>58</v>
      </c>
      <c r="BA3" s="33" t="s">
        <v>74</v>
      </c>
    </row>
    <row r="4" spans="1:56" ht="18" customHeight="1" thickBot="1" x14ac:dyDescent="0.25">
      <c r="A4" s="3"/>
      <c r="R4" s="4"/>
      <c r="S4" s="59" t="s">
        <v>45</v>
      </c>
      <c r="U4" s="292"/>
      <c r="V4" s="293"/>
      <c r="W4" s="293"/>
      <c r="X4" s="293"/>
      <c r="Y4" s="293"/>
      <c r="Z4" s="293"/>
      <c r="AA4" s="293"/>
      <c r="AB4" s="293"/>
      <c r="AC4" s="294"/>
      <c r="AZ4" s="81" t="s">
        <v>59</v>
      </c>
      <c r="BA4" s="71">
        <v>1</v>
      </c>
      <c r="BB4" s="72"/>
      <c r="BC4" s="72" t="str">
        <f>IF(BA4="","","￥")</f>
        <v>￥</v>
      </c>
      <c r="BD4" s="73" t="str">
        <f t="shared" ref="BD4:BD14" si="0">IF(BC4="","￥",BC4)</f>
        <v>￥</v>
      </c>
    </row>
    <row r="5" spans="1:56" ht="18" customHeight="1" thickBot="1" x14ac:dyDescent="0.25">
      <c r="A5" s="3"/>
      <c r="B5" s="9" t="s">
        <v>1</v>
      </c>
      <c r="C5" s="378" t="str">
        <f>IF(AND($BD6="￥",$BD7="￥"),"",$BD6)</f>
        <v/>
      </c>
      <c r="D5" s="390" t="str">
        <f>IF(AND($BD7="￥",$BD8="￥"),"",$BD7)</f>
        <v/>
      </c>
      <c r="E5" s="392" t="str">
        <f>IF(AND($BD8="￥",$BD9="￥"),"",$BD8)</f>
        <v/>
      </c>
      <c r="F5" s="394" t="str">
        <f>IF(AND($BD9="￥",$BD10="￥"),"",$BD9)</f>
        <v/>
      </c>
      <c r="G5" s="394" t="str">
        <f>IF(AND($BD10="￥",$BD11="￥"),"",$BD10)</f>
        <v/>
      </c>
      <c r="H5" s="394" t="str">
        <f>IF(AND($BD11="￥",$BD12="￥"),"",$BD11)</f>
        <v/>
      </c>
      <c r="I5" s="394" t="str">
        <f>IF(AND($BD12="￥",$BD13="￥"),"",$BD12)</f>
        <v/>
      </c>
      <c r="J5" s="394" t="str">
        <f>IF(AND($BD13="￥",$BD14="￥"),"",$BD13)</f>
        <v>￥</v>
      </c>
      <c r="K5" s="394" t="str">
        <f>IF(AND($BD14="￥",$BD15="￥"),"",$BD14)</f>
        <v>０</v>
      </c>
      <c r="L5" s="467" t="s">
        <v>39</v>
      </c>
      <c r="M5" s="468"/>
      <c r="N5" s="468"/>
      <c r="O5" s="468"/>
      <c r="P5" s="468"/>
      <c r="R5" s="4"/>
      <c r="S5" s="59"/>
      <c r="U5" s="292"/>
      <c r="V5" s="293"/>
      <c r="W5" s="293"/>
      <c r="X5" s="293"/>
      <c r="Y5" s="293"/>
      <c r="Z5" s="293"/>
      <c r="AA5" s="293"/>
      <c r="AB5" s="293"/>
      <c r="AC5" s="294"/>
      <c r="AZ5" s="81" t="s">
        <v>60</v>
      </c>
      <c r="BA5" s="74" t="str">
        <f>MID(BA$17,1,1)</f>
        <v>0</v>
      </c>
      <c r="BB5" s="75" t="str">
        <f t="shared" ref="BB5:BB13" si="1">BD18</f>
        <v/>
      </c>
      <c r="BC5" s="75" t="str">
        <f t="shared" ref="BC5:BC14" si="2">DBCS(BB5)</f>
        <v/>
      </c>
      <c r="BD5" s="70" t="str">
        <f t="shared" si="0"/>
        <v>￥</v>
      </c>
    </row>
    <row r="6" spans="1:56" ht="18" customHeight="1" thickBot="1" x14ac:dyDescent="0.25">
      <c r="A6" s="3"/>
      <c r="B6" s="10" t="s">
        <v>2</v>
      </c>
      <c r="C6" s="379"/>
      <c r="D6" s="391"/>
      <c r="E6" s="393"/>
      <c r="F6" s="395"/>
      <c r="G6" s="395"/>
      <c r="H6" s="395"/>
      <c r="I6" s="395"/>
      <c r="J6" s="395"/>
      <c r="K6" s="395"/>
      <c r="L6" s="467"/>
      <c r="M6" s="468"/>
      <c r="N6" s="468"/>
      <c r="O6" s="468"/>
      <c r="P6" s="468"/>
      <c r="R6" s="4"/>
      <c r="S6" s="59" t="s">
        <v>46</v>
      </c>
      <c r="U6" s="285"/>
      <c r="V6" s="286"/>
      <c r="W6" s="286"/>
      <c r="X6" s="286"/>
      <c r="Y6" s="286"/>
      <c r="Z6" s="286"/>
      <c r="AA6" s="286"/>
      <c r="AB6" s="286"/>
      <c r="AC6" s="287"/>
      <c r="AZ6" s="183" t="s">
        <v>73</v>
      </c>
      <c r="BA6" s="75" t="str">
        <f>MID(BA$17,2,1)</f>
        <v/>
      </c>
      <c r="BB6" s="75" t="str">
        <f t="shared" si="1"/>
        <v/>
      </c>
      <c r="BC6" s="75" t="str">
        <f t="shared" si="2"/>
        <v/>
      </c>
      <c r="BD6" s="70" t="str">
        <f t="shared" si="0"/>
        <v>￥</v>
      </c>
    </row>
    <row r="7" spans="1:56" ht="18" customHeight="1" x14ac:dyDescent="0.15">
      <c r="A7" s="3"/>
      <c r="P7" s="356"/>
      <c r="Q7" s="396"/>
      <c r="R7" s="397"/>
      <c r="U7" s="388"/>
      <c r="V7" s="388"/>
      <c r="W7" s="388"/>
      <c r="X7" s="388"/>
      <c r="Y7" s="388"/>
      <c r="Z7" s="388"/>
      <c r="AA7" s="388"/>
      <c r="AB7" s="388"/>
      <c r="AC7" s="389"/>
      <c r="BA7" s="74" t="str">
        <f>MID(BA$17,3,1)</f>
        <v/>
      </c>
      <c r="BB7" s="75" t="str">
        <f t="shared" si="1"/>
        <v/>
      </c>
      <c r="BC7" s="75" t="str">
        <f t="shared" si="2"/>
        <v/>
      </c>
      <c r="BD7" s="70" t="str">
        <f t="shared" si="0"/>
        <v>￥</v>
      </c>
    </row>
    <row r="8" spans="1:56" ht="18" customHeight="1" x14ac:dyDescent="0.2">
      <c r="A8" s="3"/>
      <c r="B8" s="60" t="s">
        <v>41</v>
      </c>
      <c r="C8" s="12"/>
      <c r="D8" s="459"/>
      <c r="E8" s="459"/>
      <c r="F8" s="459"/>
      <c r="G8" s="459"/>
      <c r="H8" s="459"/>
      <c r="I8" s="459"/>
      <c r="J8" s="459"/>
      <c r="K8" s="459"/>
      <c r="L8" s="459"/>
      <c r="M8" s="459"/>
      <c r="N8" s="459"/>
      <c r="P8" s="460"/>
      <c r="Q8" s="461"/>
      <c r="R8" s="462"/>
      <c r="S8" s="100" t="s">
        <v>76</v>
      </c>
      <c r="T8" s="11"/>
      <c r="U8" s="285"/>
      <c r="V8" s="285"/>
      <c r="W8" s="285"/>
      <c r="X8" s="285"/>
      <c r="Y8" s="285"/>
      <c r="Z8" s="285"/>
      <c r="AA8" s="285"/>
      <c r="AB8" s="285"/>
      <c r="AC8" s="8" t="s">
        <v>3</v>
      </c>
      <c r="BA8" s="74" t="str">
        <f>MID(BA$17,4,1)</f>
        <v/>
      </c>
      <c r="BB8" s="75" t="str">
        <f t="shared" si="1"/>
        <v/>
      </c>
      <c r="BC8" s="75" t="str">
        <f t="shared" si="2"/>
        <v/>
      </c>
      <c r="BD8" s="70" t="str">
        <f t="shared" si="0"/>
        <v>￥</v>
      </c>
    </row>
    <row r="9" spans="1:56" ht="18" customHeight="1" x14ac:dyDescent="0.2">
      <c r="A9" s="3"/>
      <c r="B9" s="27"/>
      <c r="E9" s="466"/>
      <c r="F9" s="466"/>
      <c r="G9" s="466"/>
      <c r="H9" s="466"/>
      <c r="P9" s="463"/>
      <c r="Q9" s="464"/>
      <c r="R9" s="465"/>
      <c r="S9" s="185" t="s">
        <v>124</v>
      </c>
      <c r="U9" s="312" t="s">
        <v>116</v>
      </c>
      <c r="V9" s="312"/>
      <c r="W9" s="312"/>
      <c r="X9" s="312"/>
      <c r="Y9" s="312"/>
      <c r="Z9" s="312"/>
      <c r="AA9" s="312"/>
      <c r="AB9" s="312"/>
      <c r="AC9" s="8"/>
      <c r="BA9" s="74" t="str">
        <f>MID(BA$17,5,1)</f>
        <v/>
      </c>
      <c r="BB9" s="75" t="str">
        <f t="shared" si="1"/>
        <v/>
      </c>
      <c r="BC9" s="75" t="str">
        <f t="shared" si="2"/>
        <v/>
      </c>
      <c r="BD9" s="70" t="str">
        <f t="shared" si="0"/>
        <v>￥</v>
      </c>
    </row>
    <row r="10" spans="1:56" ht="21" customHeight="1" x14ac:dyDescent="0.15">
      <c r="A10" s="371" t="s">
        <v>42</v>
      </c>
      <c r="B10" s="357"/>
      <c r="C10" s="357"/>
      <c r="D10" s="357"/>
      <c r="E10" s="357"/>
      <c r="F10" s="358"/>
      <c r="G10" s="356" t="s">
        <v>43</v>
      </c>
      <c r="H10" s="316"/>
      <c r="I10" s="316"/>
      <c r="J10" s="317"/>
      <c r="K10" s="356" t="s">
        <v>5</v>
      </c>
      <c r="L10" s="316"/>
      <c r="M10" s="316"/>
      <c r="N10" s="317"/>
      <c r="O10" s="356" t="s">
        <v>6</v>
      </c>
      <c r="P10" s="316"/>
      <c r="Q10" s="316"/>
      <c r="R10" s="317"/>
      <c r="S10" s="63" t="s">
        <v>37</v>
      </c>
      <c r="T10" s="44"/>
      <c r="U10" s="374"/>
      <c r="V10" s="374"/>
      <c r="W10" s="374"/>
      <c r="X10" s="374"/>
      <c r="Y10" s="374"/>
      <c r="Z10" s="374"/>
      <c r="AA10" s="374"/>
      <c r="AB10" s="374"/>
      <c r="AC10" s="375"/>
      <c r="BA10" s="74" t="str">
        <f>MID(BA$17,6,1)</f>
        <v/>
      </c>
      <c r="BB10" s="75" t="str">
        <f t="shared" si="1"/>
        <v/>
      </c>
      <c r="BC10" s="75" t="str">
        <f t="shared" si="2"/>
        <v/>
      </c>
      <c r="BD10" s="70" t="str">
        <f t="shared" si="0"/>
        <v>￥</v>
      </c>
    </row>
    <row r="11" spans="1:56" ht="21" customHeight="1" x14ac:dyDescent="0.15">
      <c r="A11" s="28" t="s">
        <v>21</v>
      </c>
      <c r="B11" s="29"/>
      <c r="C11" s="363">
        <v>0</v>
      </c>
      <c r="D11" s="364"/>
      <c r="E11" s="364"/>
      <c r="F11" s="365"/>
      <c r="G11" s="363">
        <v>0</v>
      </c>
      <c r="H11" s="364"/>
      <c r="I11" s="364"/>
      <c r="J11" s="365"/>
      <c r="K11" s="363">
        <v>0</v>
      </c>
      <c r="L11" s="364"/>
      <c r="M11" s="364"/>
      <c r="N11" s="365"/>
      <c r="O11" s="363">
        <f>IF(C11="","",+C11-G11-K11)</f>
        <v>0</v>
      </c>
      <c r="P11" s="364"/>
      <c r="Q11" s="364"/>
      <c r="R11" s="365"/>
      <c r="S11" s="63" t="s">
        <v>38</v>
      </c>
      <c r="T11" s="62"/>
      <c r="U11" s="376"/>
      <c r="V11" s="376"/>
      <c r="W11" s="376"/>
      <c r="X11" s="376"/>
      <c r="Y11" s="376"/>
      <c r="Z11" s="376"/>
      <c r="AA11" s="376"/>
      <c r="AB11" s="376"/>
      <c r="AC11" s="377"/>
      <c r="BA11" s="74" t="str">
        <f>MID(BA$17,7,1)</f>
        <v/>
      </c>
      <c r="BB11" s="75" t="str">
        <f t="shared" si="1"/>
        <v/>
      </c>
      <c r="BC11" s="75" t="str">
        <f t="shared" si="2"/>
        <v/>
      </c>
      <c r="BD11" s="70" t="str">
        <f t="shared" si="0"/>
        <v>￥</v>
      </c>
    </row>
    <row r="12" spans="1:56" ht="21" customHeight="1" x14ac:dyDescent="0.2">
      <c r="A12" s="20" t="s">
        <v>22</v>
      </c>
      <c r="B12" s="12"/>
      <c r="C12" s="368">
        <f>C11*0.08</f>
        <v>0</v>
      </c>
      <c r="D12" s="369"/>
      <c r="E12" s="369"/>
      <c r="F12" s="370"/>
      <c r="G12" s="368">
        <f>G11*0.08</f>
        <v>0</v>
      </c>
      <c r="H12" s="369"/>
      <c r="I12" s="369"/>
      <c r="J12" s="370"/>
      <c r="K12" s="368">
        <f>K11*0.08</f>
        <v>0</v>
      </c>
      <c r="L12" s="369"/>
      <c r="M12" s="369"/>
      <c r="N12" s="370"/>
      <c r="O12" s="368">
        <f>IF(C12="","",+C12-G12-K12)</f>
        <v>0</v>
      </c>
      <c r="P12" s="369"/>
      <c r="Q12" s="369"/>
      <c r="R12" s="370"/>
      <c r="S12" s="295" t="s">
        <v>0</v>
      </c>
      <c r="T12" s="274"/>
      <c r="U12" s="309"/>
      <c r="V12" s="310"/>
      <c r="W12" s="311"/>
      <c r="X12" s="303" t="s">
        <v>55</v>
      </c>
      <c r="Y12" s="304"/>
      <c r="Z12" s="308"/>
      <c r="AA12" s="308"/>
      <c r="AB12" s="308"/>
      <c r="AC12" s="17" t="s">
        <v>4</v>
      </c>
      <c r="BA12" s="74" t="str">
        <f>MID(BA$17,8,1)</f>
        <v/>
      </c>
      <c r="BB12" s="75" t="str">
        <f t="shared" si="1"/>
        <v/>
      </c>
      <c r="BC12" s="75" t="str">
        <f t="shared" si="2"/>
        <v/>
      </c>
      <c r="BD12" s="70" t="str">
        <f t="shared" si="0"/>
        <v>￥</v>
      </c>
    </row>
    <row r="13" spans="1:56" ht="21" customHeight="1" x14ac:dyDescent="0.2">
      <c r="A13" s="65" t="s">
        <v>34</v>
      </c>
      <c r="B13" s="356" t="s">
        <v>44</v>
      </c>
      <c r="C13" s="357"/>
      <c r="D13" s="357"/>
      <c r="E13" s="357"/>
      <c r="F13" s="357"/>
      <c r="G13" s="357"/>
      <c r="H13" s="358"/>
      <c r="I13" s="356" t="s">
        <v>10</v>
      </c>
      <c r="J13" s="358"/>
      <c r="K13" s="356" t="s">
        <v>11</v>
      </c>
      <c r="L13" s="358"/>
      <c r="M13" s="356" t="s">
        <v>12</v>
      </c>
      <c r="N13" s="357"/>
      <c r="O13" s="358"/>
      <c r="P13" s="356" t="s">
        <v>13</v>
      </c>
      <c r="Q13" s="357"/>
      <c r="R13" s="358"/>
      <c r="S13" s="295" t="s">
        <v>7</v>
      </c>
      <c r="T13" s="274"/>
      <c r="U13" s="277"/>
      <c r="V13" s="366"/>
      <c r="W13" s="367"/>
      <c r="X13" s="295" t="s">
        <v>8</v>
      </c>
      <c r="Y13" s="274"/>
      <c r="Z13" s="265"/>
      <c r="AA13" s="266"/>
      <c r="AB13" s="266"/>
      <c r="AC13" s="267"/>
      <c r="BA13" s="74" t="str">
        <f>MID(BA$17,9,1)</f>
        <v/>
      </c>
      <c r="BB13" s="75" t="str">
        <f t="shared" si="1"/>
        <v/>
      </c>
      <c r="BC13" s="75" t="str">
        <f t="shared" si="2"/>
        <v/>
      </c>
      <c r="BD13" s="70" t="str">
        <f t="shared" si="0"/>
        <v>￥</v>
      </c>
    </row>
    <row r="14" spans="1:56" ht="21" customHeight="1" x14ac:dyDescent="0.15">
      <c r="A14" s="158"/>
      <c r="B14" s="298"/>
      <c r="C14" s="299"/>
      <c r="D14" s="299"/>
      <c r="E14" s="299"/>
      <c r="F14" s="299"/>
      <c r="G14" s="299"/>
      <c r="H14" s="353"/>
      <c r="I14" s="453"/>
      <c r="J14" s="454"/>
      <c r="K14" s="457"/>
      <c r="L14" s="456"/>
      <c r="M14" s="262"/>
      <c r="N14" s="263"/>
      <c r="O14" s="264"/>
      <c r="P14" s="298"/>
      <c r="Q14" s="299"/>
      <c r="R14" s="353"/>
      <c r="S14" s="354" t="s">
        <v>9</v>
      </c>
      <c r="T14" s="355"/>
      <c r="U14" s="305"/>
      <c r="V14" s="306"/>
      <c r="W14" s="306"/>
      <c r="X14" s="306"/>
      <c r="Y14" s="306"/>
      <c r="Z14" s="306"/>
      <c r="AA14" s="306"/>
      <c r="AB14" s="306"/>
      <c r="AC14" s="307"/>
      <c r="BA14" s="74" t="str">
        <f>MID(BA$17,10,1)</f>
        <v/>
      </c>
      <c r="BB14" s="75" t="str">
        <f>BC26</f>
        <v>0</v>
      </c>
      <c r="BC14" s="75" t="str">
        <f t="shared" si="2"/>
        <v>０</v>
      </c>
      <c r="BD14" s="70" t="str">
        <f t="shared" si="0"/>
        <v>０</v>
      </c>
    </row>
    <row r="15" spans="1:56" ht="21" customHeight="1" thickBot="1" x14ac:dyDescent="0.2">
      <c r="A15" s="158"/>
      <c r="B15" s="458"/>
      <c r="C15" s="299"/>
      <c r="D15" s="299"/>
      <c r="E15" s="299"/>
      <c r="F15" s="299"/>
      <c r="G15" s="299"/>
      <c r="H15" s="353"/>
      <c r="I15" s="453">
        <v>0</v>
      </c>
      <c r="J15" s="454"/>
      <c r="K15" s="457">
        <v>0</v>
      </c>
      <c r="L15" s="456"/>
      <c r="M15" s="262">
        <f t="shared" ref="M15:M23" si="3">ROUND(+I15*K15,0)</f>
        <v>0</v>
      </c>
      <c r="N15" s="263"/>
      <c r="O15" s="264"/>
      <c r="P15" s="298"/>
      <c r="Q15" s="299"/>
      <c r="R15" s="353"/>
      <c r="S15" s="361" t="s">
        <v>20</v>
      </c>
      <c r="T15" s="362"/>
      <c r="U15" s="350"/>
      <c r="V15" s="351"/>
      <c r="W15" s="351"/>
      <c r="X15" s="351"/>
      <c r="Y15" s="351"/>
      <c r="Z15" s="351"/>
      <c r="AA15" s="351"/>
      <c r="AB15" s="351"/>
      <c r="AC15" s="352"/>
      <c r="BA15" s="74"/>
      <c r="BB15" s="75"/>
      <c r="BC15" s="75"/>
      <c r="BD15" s="70"/>
    </row>
    <row r="16" spans="1:56" ht="21" customHeight="1" thickTop="1" x14ac:dyDescent="0.2">
      <c r="A16" s="158"/>
      <c r="B16" s="298"/>
      <c r="C16" s="299"/>
      <c r="D16" s="299"/>
      <c r="E16" s="299"/>
      <c r="F16" s="299"/>
      <c r="G16" s="299"/>
      <c r="H16" s="353"/>
      <c r="I16" s="453">
        <v>0</v>
      </c>
      <c r="J16" s="454"/>
      <c r="K16" s="457">
        <v>0</v>
      </c>
      <c r="L16" s="456"/>
      <c r="M16" s="262">
        <f t="shared" si="3"/>
        <v>0</v>
      </c>
      <c r="N16" s="263"/>
      <c r="O16" s="264"/>
      <c r="P16" s="298"/>
      <c r="Q16" s="299"/>
      <c r="R16" s="300"/>
      <c r="S16" s="342" t="s">
        <v>119</v>
      </c>
      <c r="T16" s="343"/>
      <c r="U16" s="343"/>
      <c r="V16" s="343"/>
      <c r="W16" s="343"/>
      <c r="X16" s="343"/>
      <c r="Y16" s="344"/>
      <c r="Z16" s="341" t="s">
        <v>14</v>
      </c>
      <c r="AA16" s="342"/>
      <c r="AB16" s="348"/>
      <c r="AC16" s="349"/>
      <c r="BA16" s="74"/>
      <c r="BB16" s="75"/>
      <c r="BC16" s="75"/>
      <c r="BD16" s="70"/>
    </row>
    <row r="17" spans="1:56" ht="21" customHeight="1" x14ac:dyDescent="0.15">
      <c r="A17" s="158"/>
      <c r="B17" s="298"/>
      <c r="C17" s="299"/>
      <c r="D17" s="299"/>
      <c r="E17" s="299"/>
      <c r="F17" s="299"/>
      <c r="G17" s="299"/>
      <c r="H17" s="353"/>
      <c r="I17" s="453">
        <v>0</v>
      </c>
      <c r="J17" s="454"/>
      <c r="K17" s="457">
        <v>0</v>
      </c>
      <c r="L17" s="456"/>
      <c r="M17" s="262">
        <f t="shared" si="3"/>
        <v>0</v>
      </c>
      <c r="N17" s="263"/>
      <c r="O17" s="264"/>
      <c r="P17" s="298"/>
      <c r="Q17" s="299"/>
      <c r="R17" s="300"/>
      <c r="S17" s="273" t="s">
        <v>15</v>
      </c>
      <c r="T17" s="274"/>
      <c r="U17" s="295" t="s">
        <v>16</v>
      </c>
      <c r="V17" s="302"/>
      <c r="W17" s="274"/>
      <c r="X17" s="295" t="s">
        <v>17</v>
      </c>
      <c r="Y17" s="302"/>
      <c r="Z17" s="274"/>
      <c r="AA17" s="295" t="s">
        <v>18</v>
      </c>
      <c r="AB17" s="302"/>
      <c r="AC17" s="274"/>
      <c r="BA17" s="74" t="str">
        <f>FIXED(M27,0,TRUE)</f>
        <v>0</v>
      </c>
      <c r="BB17" s="75" t="str">
        <f>RIGHT(BA$17,10)</f>
        <v>0</v>
      </c>
      <c r="BC17" s="75" t="str">
        <f t="shared" ref="BC17:BC26" si="4">IF(BB17=BB18,"",BB17)</f>
        <v/>
      </c>
      <c r="BD17" s="70"/>
    </row>
    <row r="18" spans="1:56" ht="21" customHeight="1" x14ac:dyDescent="0.15">
      <c r="A18" s="158"/>
      <c r="B18" s="298"/>
      <c r="C18" s="299"/>
      <c r="D18" s="299"/>
      <c r="E18" s="299"/>
      <c r="F18" s="299"/>
      <c r="G18" s="299"/>
      <c r="H18" s="353"/>
      <c r="I18" s="453"/>
      <c r="J18" s="454"/>
      <c r="K18" s="457"/>
      <c r="L18" s="456"/>
      <c r="M18" s="262">
        <f t="shared" si="3"/>
        <v>0</v>
      </c>
      <c r="N18" s="263"/>
      <c r="O18" s="264"/>
      <c r="P18" s="298"/>
      <c r="Q18" s="299"/>
      <c r="R18" s="300"/>
      <c r="S18" s="337"/>
      <c r="T18" s="338"/>
      <c r="U18" s="22"/>
      <c r="V18" s="30"/>
      <c r="W18" s="21"/>
      <c r="X18" s="19"/>
      <c r="Y18" s="30"/>
      <c r="Z18" s="19"/>
      <c r="AA18" s="22"/>
      <c r="AB18" s="30"/>
      <c r="AC18" s="21"/>
      <c r="BA18" s="74"/>
      <c r="BB18" s="75" t="str">
        <f>RIGHT(BA$17,9)</f>
        <v>0</v>
      </c>
      <c r="BC18" s="75" t="str">
        <f t="shared" si="4"/>
        <v/>
      </c>
      <c r="BD18" s="70" t="str">
        <f t="shared" ref="BD18:BD26" si="5">LEFT(BC17,1)</f>
        <v/>
      </c>
    </row>
    <row r="19" spans="1:56" ht="21" customHeight="1" x14ac:dyDescent="0.15">
      <c r="A19" s="158"/>
      <c r="B19" s="298"/>
      <c r="C19" s="299"/>
      <c r="D19" s="299"/>
      <c r="E19" s="299"/>
      <c r="F19" s="299"/>
      <c r="G19" s="299"/>
      <c r="H19" s="353"/>
      <c r="I19" s="453"/>
      <c r="J19" s="454"/>
      <c r="K19" s="457"/>
      <c r="L19" s="456"/>
      <c r="M19" s="262">
        <f t="shared" si="3"/>
        <v>0</v>
      </c>
      <c r="N19" s="263"/>
      <c r="O19" s="264"/>
      <c r="P19" s="298"/>
      <c r="Q19" s="299"/>
      <c r="R19" s="300"/>
      <c r="S19" s="337"/>
      <c r="T19" s="338"/>
      <c r="U19" s="7"/>
      <c r="V19" s="31"/>
      <c r="W19" s="4"/>
      <c r="Y19" s="31"/>
      <c r="AA19" s="7"/>
      <c r="AB19" s="31"/>
      <c r="AC19" s="4"/>
      <c r="BA19" s="74"/>
      <c r="BB19" s="75" t="str">
        <f>RIGHT(BA$17,8)</f>
        <v>0</v>
      </c>
      <c r="BC19" s="75" t="str">
        <f t="shared" si="4"/>
        <v/>
      </c>
      <c r="BD19" s="70" t="str">
        <f t="shared" si="5"/>
        <v/>
      </c>
    </row>
    <row r="20" spans="1:56" ht="21" customHeight="1" x14ac:dyDescent="0.15">
      <c r="A20" s="158"/>
      <c r="B20" s="298"/>
      <c r="C20" s="299"/>
      <c r="D20" s="299"/>
      <c r="E20" s="299"/>
      <c r="F20" s="299"/>
      <c r="G20" s="299"/>
      <c r="H20" s="353"/>
      <c r="I20" s="453"/>
      <c r="J20" s="454"/>
      <c r="K20" s="457"/>
      <c r="L20" s="456"/>
      <c r="M20" s="262">
        <f t="shared" si="3"/>
        <v>0</v>
      </c>
      <c r="N20" s="263"/>
      <c r="O20" s="264"/>
      <c r="P20" s="298"/>
      <c r="Q20" s="299"/>
      <c r="R20" s="300"/>
      <c r="S20" s="337"/>
      <c r="T20" s="338"/>
      <c r="U20" s="22"/>
      <c r="V20" s="30"/>
      <c r="W20" s="21"/>
      <c r="X20" s="19"/>
      <c r="Y20" s="30"/>
      <c r="Z20" s="19"/>
      <c r="AA20" s="22"/>
      <c r="AB20" s="30"/>
      <c r="AC20" s="21"/>
      <c r="BA20" s="74"/>
      <c r="BB20" s="75" t="str">
        <f>RIGHT(BA$17,7)</f>
        <v>0</v>
      </c>
      <c r="BC20" s="75" t="str">
        <f t="shared" si="4"/>
        <v/>
      </c>
      <c r="BD20" s="70" t="str">
        <f t="shared" si="5"/>
        <v/>
      </c>
    </row>
    <row r="21" spans="1:56" ht="21" customHeight="1" x14ac:dyDescent="0.15">
      <c r="A21" s="158"/>
      <c r="B21" s="298"/>
      <c r="C21" s="299"/>
      <c r="D21" s="299"/>
      <c r="E21" s="299"/>
      <c r="F21" s="299"/>
      <c r="G21" s="299"/>
      <c r="H21" s="353"/>
      <c r="I21" s="453"/>
      <c r="J21" s="454"/>
      <c r="K21" s="457"/>
      <c r="L21" s="456"/>
      <c r="M21" s="262">
        <f t="shared" si="3"/>
        <v>0</v>
      </c>
      <c r="N21" s="263"/>
      <c r="O21" s="264"/>
      <c r="P21" s="298"/>
      <c r="Q21" s="299"/>
      <c r="R21" s="300"/>
      <c r="S21" s="337"/>
      <c r="T21" s="338"/>
      <c r="U21" s="7"/>
      <c r="V21" s="31"/>
      <c r="W21" s="4"/>
      <c r="Y21" s="31"/>
      <c r="AA21" s="7"/>
      <c r="AB21" s="31"/>
      <c r="AC21" s="4"/>
      <c r="BA21" s="74"/>
      <c r="BB21" s="75" t="str">
        <f>RIGHT(BA$17,6)</f>
        <v>0</v>
      </c>
      <c r="BC21" s="75" t="str">
        <f t="shared" si="4"/>
        <v/>
      </c>
      <c r="BD21" s="70" t="str">
        <f t="shared" si="5"/>
        <v/>
      </c>
    </row>
    <row r="22" spans="1:56" ht="21" customHeight="1" x14ac:dyDescent="0.15">
      <c r="A22" s="158"/>
      <c r="B22" s="298"/>
      <c r="C22" s="299"/>
      <c r="D22" s="299"/>
      <c r="E22" s="299"/>
      <c r="F22" s="299"/>
      <c r="G22" s="299"/>
      <c r="H22" s="353"/>
      <c r="I22" s="453"/>
      <c r="J22" s="454"/>
      <c r="K22" s="457"/>
      <c r="L22" s="456"/>
      <c r="M22" s="262">
        <f t="shared" si="3"/>
        <v>0</v>
      </c>
      <c r="N22" s="263"/>
      <c r="O22" s="264"/>
      <c r="P22" s="298"/>
      <c r="Q22" s="299"/>
      <c r="R22" s="300"/>
      <c r="S22" s="337"/>
      <c r="T22" s="338"/>
      <c r="U22" s="22"/>
      <c r="V22" s="30"/>
      <c r="W22" s="21"/>
      <c r="X22" s="19"/>
      <c r="Y22" s="30"/>
      <c r="Z22" s="19"/>
      <c r="AA22" s="22"/>
      <c r="AB22" s="30"/>
      <c r="AC22" s="21"/>
      <c r="BA22" s="74"/>
      <c r="BB22" s="75" t="str">
        <f>RIGHT(BA$17,5)</f>
        <v>0</v>
      </c>
      <c r="BC22" s="75" t="str">
        <f t="shared" si="4"/>
        <v/>
      </c>
      <c r="BD22" s="70" t="str">
        <f t="shared" si="5"/>
        <v/>
      </c>
    </row>
    <row r="23" spans="1:56" ht="21" customHeight="1" x14ac:dyDescent="0.15">
      <c r="A23" s="158"/>
      <c r="B23" s="298"/>
      <c r="C23" s="299"/>
      <c r="D23" s="299"/>
      <c r="E23" s="299"/>
      <c r="F23" s="299"/>
      <c r="G23" s="299"/>
      <c r="H23" s="353"/>
      <c r="I23" s="453"/>
      <c r="J23" s="454"/>
      <c r="K23" s="457"/>
      <c r="L23" s="456"/>
      <c r="M23" s="262">
        <f t="shared" si="3"/>
        <v>0</v>
      </c>
      <c r="N23" s="263"/>
      <c r="O23" s="264"/>
      <c r="P23" s="298"/>
      <c r="Q23" s="299"/>
      <c r="R23" s="300"/>
      <c r="S23" s="273" t="s">
        <v>19</v>
      </c>
      <c r="T23" s="274"/>
      <c r="U23" s="22"/>
      <c r="V23" s="30"/>
      <c r="W23" s="21"/>
      <c r="X23" s="19"/>
      <c r="Y23" s="30"/>
      <c r="Z23" s="19"/>
      <c r="AA23" s="22"/>
      <c r="AB23" s="30"/>
      <c r="AC23" s="21"/>
      <c r="BA23" s="74"/>
      <c r="BB23" s="75" t="str">
        <f>RIGHT(BA$17,4)</f>
        <v>0</v>
      </c>
      <c r="BC23" s="75" t="str">
        <f t="shared" si="4"/>
        <v/>
      </c>
      <c r="BD23" s="70" t="str">
        <f t="shared" si="5"/>
        <v/>
      </c>
    </row>
    <row r="24" spans="1:56" ht="21" customHeight="1" x14ac:dyDescent="0.15">
      <c r="A24" s="170"/>
      <c r="B24" s="447" t="s">
        <v>88</v>
      </c>
      <c r="C24" s="448"/>
      <c r="D24" s="448"/>
      <c r="E24" s="448"/>
      <c r="F24" s="448"/>
      <c r="G24" s="448"/>
      <c r="H24" s="449"/>
      <c r="I24" s="453"/>
      <c r="J24" s="454"/>
      <c r="K24" s="455"/>
      <c r="L24" s="456"/>
      <c r="M24" s="450">
        <v>0</v>
      </c>
      <c r="N24" s="451"/>
      <c r="O24" s="452"/>
      <c r="P24" s="268"/>
      <c r="Q24" s="269"/>
      <c r="R24" s="318"/>
      <c r="S24" s="273" t="s">
        <v>84</v>
      </c>
      <c r="T24" s="296"/>
      <c r="U24" s="297"/>
      <c r="V24" s="301" t="s">
        <v>82</v>
      </c>
      <c r="W24" s="302"/>
      <c r="X24" s="302"/>
      <c r="Y24" s="274"/>
      <c r="Z24" s="295" t="s">
        <v>83</v>
      </c>
      <c r="AA24" s="296"/>
      <c r="AB24" s="296"/>
      <c r="AC24" s="297"/>
      <c r="BA24" s="74"/>
      <c r="BB24" s="75" t="str">
        <f>RIGHT(BA$17,3)</f>
        <v>0</v>
      </c>
      <c r="BC24" s="75" t="str">
        <f t="shared" si="4"/>
        <v/>
      </c>
      <c r="BD24" s="70" t="str">
        <f t="shared" si="5"/>
        <v/>
      </c>
    </row>
    <row r="25" spans="1:56" ht="21" customHeight="1" x14ac:dyDescent="0.15">
      <c r="A25" s="68"/>
      <c r="B25" s="315" t="s">
        <v>52</v>
      </c>
      <c r="C25" s="316"/>
      <c r="D25" s="316"/>
      <c r="E25" s="316"/>
      <c r="F25" s="316"/>
      <c r="G25" s="316"/>
      <c r="H25" s="317"/>
      <c r="I25" s="271"/>
      <c r="J25" s="272"/>
      <c r="K25" s="327"/>
      <c r="L25" s="328"/>
      <c r="M25" s="331">
        <f>SUM(M14:O24)</f>
        <v>0</v>
      </c>
      <c r="N25" s="332"/>
      <c r="O25" s="333"/>
      <c r="P25" s="268"/>
      <c r="Q25" s="269"/>
      <c r="R25" s="318"/>
      <c r="S25" s="41"/>
      <c r="T25" s="40"/>
      <c r="U25" s="35"/>
      <c r="V25" s="42"/>
      <c r="W25" s="42"/>
      <c r="X25" s="42"/>
      <c r="Y25" s="43"/>
      <c r="Z25" s="34"/>
      <c r="AA25" s="40"/>
      <c r="AB25" s="40"/>
      <c r="AC25" s="35"/>
      <c r="BA25" s="74"/>
      <c r="BB25" s="75" t="str">
        <f>RIGHT(BA$17,2)</f>
        <v>0</v>
      </c>
      <c r="BC25" s="75" t="str">
        <f t="shared" si="4"/>
        <v/>
      </c>
      <c r="BD25" s="70" t="str">
        <f t="shared" si="5"/>
        <v/>
      </c>
    </row>
    <row r="26" spans="1:56" ht="21" customHeight="1" x14ac:dyDescent="0.15">
      <c r="A26" s="69"/>
      <c r="B26" s="315" t="s">
        <v>53</v>
      </c>
      <c r="C26" s="316"/>
      <c r="D26" s="316"/>
      <c r="E26" s="316"/>
      <c r="F26" s="316"/>
      <c r="G26" s="316"/>
      <c r="H26" s="317"/>
      <c r="I26" s="271"/>
      <c r="J26" s="272"/>
      <c r="K26" s="327"/>
      <c r="L26" s="328"/>
      <c r="M26" s="331">
        <f>ROUNDDOWN(+M25*0.1,0)</f>
        <v>0</v>
      </c>
      <c r="N26" s="332"/>
      <c r="O26" s="333"/>
      <c r="P26" s="268"/>
      <c r="Q26" s="269"/>
      <c r="R26" s="318"/>
      <c r="S26" s="3"/>
      <c r="U26" s="4"/>
      <c r="Y26" s="4"/>
      <c r="Z26" s="7"/>
      <c r="AC26" s="4"/>
      <c r="BA26" s="74"/>
      <c r="BB26" s="75" t="str">
        <f>RIGHT(BA$17,1)</f>
        <v>0</v>
      </c>
      <c r="BC26" s="75" t="str">
        <f t="shared" si="4"/>
        <v>0</v>
      </c>
      <c r="BD26" s="70" t="str">
        <f t="shared" si="5"/>
        <v/>
      </c>
    </row>
    <row r="27" spans="1:56" ht="21" customHeight="1" thickBot="1" x14ac:dyDescent="0.2">
      <c r="A27" s="61"/>
      <c r="B27" s="324" t="s">
        <v>54</v>
      </c>
      <c r="C27" s="325"/>
      <c r="D27" s="325"/>
      <c r="E27" s="325"/>
      <c r="F27" s="325"/>
      <c r="G27" s="325"/>
      <c r="H27" s="326"/>
      <c r="I27" s="319"/>
      <c r="J27" s="320"/>
      <c r="K27" s="329"/>
      <c r="L27" s="330"/>
      <c r="M27" s="334">
        <f>+M25+M26</f>
        <v>0</v>
      </c>
      <c r="N27" s="335"/>
      <c r="O27" s="336"/>
      <c r="P27" s="321"/>
      <c r="Q27" s="322"/>
      <c r="R27" s="323"/>
      <c r="S27" s="106"/>
      <c r="T27" s="12"/>
      <c r="U27" s="14"/>
      <c r="V27" s="12"/>
      <c r="W27" s="12"/>
      <c r="X27" s="12"/>
      <c r="Y27" s="14"/>
      <c r="Z27" s="15"/>
      <c r="AA27" s="12"/>
      <c r="AB27" s="12"/>
      <c r="AC27" s="14"/>
      <c r="BA27" s="76"/>
      <c r="BB27" s="77" t="s">
        <v>51</v>
      </c>
      <c r="BC27" s="77"/>
      <c r="BD27" s="78"/>
    </row>
    <row r="28" spans="1:56" ht="14.25" thickTop="1" x14ac:dyDescent="0.15">
      <c r="AC28" s="107" t="s">
        <v>89</v>
      </c>
    </row>
  </sheetData>
  <mergeCells count="143">
    <mergeCell ref="J5:J6"/>
    <mergeCell ref="N2:R2"/>
    <mergeCell ref="S2:U2"/>
    <mergeCell ref="V2:AC2"/>
    <mergeCell ref="AF2:AH2"/>
    <mergeCell ref="T3:V3"/>
    <mergeCell ref="U4:AC4"/>
    <mergeCell ref="L5:P6"/>
    <mergeCell ref="U5:AC5"/>
    <mergeCell ref="U6:AC6"/>
    <mergeCell ref="K10:N10"/>
    <mergeCell ref="O10:R10"/>
    <mergeCell ref="X12:Y12"/>
    <mergeCell ref="Z12:AB12"/>
    <mergeCell ref="K5:K6"/>
    <mergeCell ref="C11:F11"/>
    <mergeCell ref="G11:J11"/>
    <mergeCell ref="K11:N11"/>
    <mergeCell ref="O11:R11"/>
    <mergeCell ref="P7:R7"/>
    <mergeCell ref="U7:AC7"/>
    <mergeCell ref="D8:N8"/>
    <mergeCell ref="P8:R9"/>
    <mergeCell ref="U8:AB8"/>
    <mergeCell ref="C5:C6"/>
    <mergeCell ref="D5:D6"/>
    <mergeCell ref="E5:E6"/>
    <mergeCell ref="F5:F6"/>
    <mergeCell ref="G5:G6"/>
    <mergeCell ref="H5:H6"/>
    <mergeCell ref="E9:H9"/>
    <mergeCell ref="A10:F10"/>
    <mergeCell ref="G10:J10"/>
    <mergeCell ref="I5:I6"/>
    <mergeCell ref="U13:W13"/>
    <mergeCell ref="X13:Y13"/>
    <mergeCell ref="B13:H13"/>
    <mergeCell ref="I13:J13"/>
    <mergeCell ref="K13:L13"/>
    <mergeCell ref="M13:O13"/>
    <mergeCell ref="Z13:AC13"/>
    <mergeCell ref="C12:F12"/>
    <mergeCell ref="B14:H14"/>
    <mergeCell ref="I14:J14"/>
    <mergeCell ref="K14:L14"/>
    <mergeCell ref="M14:O14"/>
    <mergeCell ref="P14:R14"/>
    <mergeCell ref="S14:T14"/>
    <mergeCell ref="U14:AC14"/>
    <mergeCell ref="P13:R13"/>
    <mergeCell ref="S13:T13"/>
    <mergeCell ref="G12:J12"/>
    <mergeCell ref="K12:N12"/>
    <mergeCell ref="O12:R12"/>
    <mergeCell ref="S12:T12"/>
    <mergeCell ref="U12:W12"/>
    <mergeCell ref="B15:H15"/>
    <mergeCell ref="I15:J15"/>
    <mergeCell ref="K15:L15"/>
    <mergeCell ref="M15:O15"/>
    <mergeCell ref="P15:R15"/>
    <mergeCell ref="S15:T15"/>
    <mergeCell ref="U15:AC15"/>
    <mergeCell ref="B16:H16"/>
    <mergeCell ref="I16:J16"/>
    <mergeCell ref="K16:L16"/>
    <mergeCell ref="M16:O16"/>
    <mergeCell ref="P16:R16"/>
    <mergeCell ref="S16:Y16"/>
    <mergeCell ref="Z16:AA16"/>
    <mergeCell ref="AB16:AC16"/>
    <mergeCell ref="B17:H17"/>
    <mergeCell ref="I17:J17"/>
    <mergeCell ref="K17:L17"/>
    <mergeCell ref="M17:O17"/>
    <mergeCell ref="P17:R17"/>
    <mergeCell ref="S17:T17"/>
    <mergeCell ref="U17:W17"/>
    <mergeCell ref="X17:Z17"/>
    <mergeCell ref="AA17:AC17"/>
    <mergeCell ref="B18:H18"/>
    <mergeCell ref="I18:J18"/>
    <mergeCell ref="K18:L18"/>
    <mergeCell ref="M18:O18"/>
    <mergeCell ref="S20:T20"/>
    <mergeCell ref="B19:H19"/>
    <mergeCell ref="I19:J19"/>
    <mergeCell ref="K19:L19"/>
    <mergeCell ref="M19:O19"/>
    <mergeCell ref="P18:R18"/>
    <mergeCell ref="S18:T18"/>
    <mergeCell ref="P19:R19"/>
    <mergeCell ref="S19:T19"/>
    <mergeCell ref="S22:T22"/>
    <mergeCell ref="P23:R23"/>
    <mergeCell ref="S23:T23"/>
    <mergeCell ref="K22:L22"/>
    <mergeCell ref="M22:O22"/>
    <mergeCell ref="S21:T21"/>
    <mergeCell ref="B20:H20"/>
    <mergeCell ref="I20:J20"/>
    <mergeCell ref="B21:H21"/>
    <mergeCell ref="I21:J21"/>
    <mergeCell ref="K21:L21"/>
    <mergeCell ref="M21:O21"/>
    <mergeCell ref="K20:L20"/>
    <mergeCell ref="M20:O20"/>
    <mergeCell ref="P20:R20"/>
    <mergeCell ref="P24:R24"/>
    <mergeCell ref="K25:L25"/>
    <mergeCell ref="M25:O25"/>
    <mergeCell ref="I24:J24"/>
    <mergeCell ref="K24:L24"/>
    <mergeCell ref="B23:H23"/>
    <mergeCell ref="I23:J23"/>
    <mergeCell ref="K23:L23"/>
    <mergeCell ref="P21:R21"/>
    <mergeCell ref="B22:H22"/>
    <mergeCell ref="I22:J22"/>
    <mergeCell ref="U10:AC10"/>
    <mergeCell ref="U11:AC11"/>
    <mergeCell ref="A1:AC1"/>
    <mergeCell ref="P26:R26"/>
    <mergeCell ref="S24:U24"/>
    <mergeCell ref="Z24:AC24"/>
    <mergeCell ref="P25:R25"/>
    <mergeCell ref="B27:H27"/>
    <mergeCell ref="I27:J27"/>
    <mergeCell ref="K27:L27"/>
    <mergeCell ref="M27:O27"/>
    <mergeCell ref="P27:R27"/>
    <mergeCell ref="U9:AB9"/>
    <mergeCell ref="B26:H26"/>
    <mergeCell ref="I26:J26"/>
    <mergeCell ref="B24:H24"/>
    <mergeCell ref="V24:Y24"/>
    <mergeCell ref="P22:R22"/>
    <mergeCell ref="B25:H25"/>
    <mergeCell ref="I25:J25"/>
    <mergeCell ref="K26:L26"/>
    <mergeCell ref="M26:O26"/>
    <mergeCell ref="M23:O23"/>
    <mergeCell ref="M24:O24"/>
  </mergeCells>
  <phoneticPr fontId="2"/>
  <dataValidations count="2">
    <dataValidation type="list" allowBlank="1" showInputMessage="1" showErrorMessage="1" sqref="X12:Y12" xr:uid="{00000000-0002-0000-0300-000000000000}">
      <formula1>$AZ$1:$AZ$6</formula1>
    </dataValidation>
    <dataValidation type="list" allowBlank="1" showInputMessage="1" showErrorMessage="1" sqref="U13:W13" xr:uid="{00000000-0002-0000-0300-000001000000}">
      <formula1>$BA$1:$BA$3</formula1>
    </dataValidation>
  </dataValidations>
  <pageMargins left="0.45" right="0.2" top="0.49" bottom="0.48" header="0.36" footer="0.2"/>
  <pageSetup paperSize="9" orientation="landscape"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36"/>
  <sheetViews>
    <sheetView showGridLines="0" topLeftCell="A37" zoomScale="75" workbookViewId="0">
      <selection activeCell="W58" sqref="W58"/>
    </sheetView>
  </sheetViews>
  <sheetFormatPr defaultRowHeight="13.5" x14ac:dyDescent="0.15"/>
  <cols>
    <col min="1" max="1" width="3" style="1" customWidth="1"/>
    <col min="2" max="2" width="7.25" style="1" customWidth="1"/>
    <col min="3" max="9" width="4.875" style="1" customWidth="1"/>
    <col min="10" max="10" width="9.25" style="1" customWidth="1"/>
    <col min="11" max="18" width="4.875" style="1" customWidth="1"/>
    <col min="19" max="20" width="2.75" style="1" customWidth="1"/>
    <col min="21" max="21" width="4.875" style="1" customWidth="1"/>
    <col min="22" max="22" width="2.875" style="1" customWidth="1"/>
    <col min="23" max="23" width="2.75" style="1" customWidth="1"/>
    <col min="24" max="30" width="4.875" style="1" customWidth="1"/>
    <col min="31" max="31" width="3.375" style="1" customWidth="1"/>
    <col min="32" max="39" width="4.625" style="1" customWidth="1"/>
    <col min="40" max="44" width="3.625" style="1" customWidth="1"/>
    <col min="45" max="16384" width="9" style="1"/>
  </cols>
  <sheetData>
    <row r="1" spans="2:31" ht="24.95" customHeight="1" thickTop="1" thickBot="1" x14ac:dyDescent="0.25">
      <c r="B1" s="86" t="s">
        <v>62</v>
      </c>
      <c r="C1" s="47"/>
      <c r="D1" s="104"/>
      <c r="E1" s="89"/>
      <c r="F1" s="89"/>
      <c r="G1" s="89"/>
      <c r="H1" s="89"/>
      <c r="I1" s="89"/>
      <c r="J1" s="89"/>
      <c r="K1" s="102"/>
      <c r="L1" s="45"/>
      <c r="M1" s="44"/>
      <c r="R1" s="54" t="s">
        <v>28</v>
      </c>
      <c r="S1" s="90" t="s">
        <v>66</v>
      </c>
      <c r="T1" s="175">
        <v>1</v>
      </c>
      <c r="U1" s="85" t="s">
        <v>61</v>
      </c>
      <c r="V1" s="175">
        <v>1</v>
      </c>
      <c r="W1" s="91" t="s">
        <v>67</v>
      </c>
      <c r="X1" s="52"/>
      <c r="Y1" s="52"/>
      <c r="Z1" s="52"/>
      <c r="AA1" s="52"/>
      <c r="AB1" s="53"/>
      <c r="AC1" s="53"/>
      <c r="AD1" s="53"/>
      <c r="AE1" s="53"/>
    </row>
    <row r="2" spans="2:31" ht="29.25" customHeight="1" thickTop="1" thickBot="1" x14ac:dyDescent="0.2">
      <c r="B2" s="176" t="s">
        <v>34</v>
      </c>
      <c r="C2" s="443" t="s">
        <v>35</v>
      </c>
      <c r="D2" s="433"/>
      <c r="E2" s="433"/>
      <c r="F2" s="433"/>
      <c r="G2" s="433"/>
      <c r="H2" s="433"/>
      <c r="I2" s="434"/>
      <c r="J2" s="177" t="s">
        <v>10</v>
      </c>
      <c r="K2" s="485" t="s">
        <v>11</v>
      </c>
      <c r="L2" s="486"/>
      <c r="M2" s="485" t="s">
        <v>12</v>
      </c>
      <c r="N2" s="487"/>
      <c r="O2" s="486"/>
      <c r="P2" s="485" t="s">
        <v>13</v>
      </c>
      <c r="Q2" s="487"/>
      <c r="R2" s="488"/>
      <c r="S2" s="477"/>
      <c r="T2" s="478"/>
      <c r="U2" s="478"/>
      <c r="V2" s="478"/>
      <c r="W2" s="479"/>
      <c r="X2" s="474" t="str">
        <f>IF(+請求書契約外!V2="","",+請求書契約外!V2)</f>
        <v/>
      </c>
      <c r="Y2" s="475"/>
      <c r="Z2" s="475"/>
      <c r="AA2" s="475"/>
      <c r="AB2" s="475"/>
      <c r="AC2" s="475"/>
      <c r="AD2" s="475"/>
      <c r="AE2" s="476"/>
    </row>
    <row r="3" spans="2:31" ht="21" customHeight="1" thickTop="1" x14ac:dyDescent="0.15">
      <c r="B3" s="158"/>
      <c r="C3" s="171"/>
      <c r="D3" s="172"/>
      <c r="E3" s="172"/>
      <c r="F3" s="172"/>
      <c r="G3" s="172"/>
      <c r="H3" s="172"/>
      <c r="I3" s="161"/>
      <c r="J3" s="173"/>
      <c r="K3" s="457"/>
      <c r="L3" s="456"/>
      <c r="M3" s="262">
        <f t="shared" ref="M3:M23" si="0">ROUND(+J3*K3,0)</f>
        <v>0</v>
      </c>
      <c r="N3" s="263"/>
      <c r="O3" s="264"/>
      <c r="P3" s="303"/>
      <c r="Q3" s="480"/>
      <c r="R3" s="481"/>
      <c r="S3" s="44"/>
      <c r="T3" s="44"/>
      <c r="U3" s="46"/>
      <c r="V3" s="46"/>
      <c r="AE3" s="4"/>
    </row>
    <row r="4" spans="2:31" ht="21" customHeight="1" x14ac:dyDescent="0.15">
      <c r="B4" s="158"/>
      <c r="C4" s="145"/>
      <c r="D4" s="145"/>
      <c r="E4" s="145"/>
      <c r="F4" s="145"/>
      <c r="G4" s="145"/>
      <c r="H4" s="145"/>
      <c r="I4" s="146"/>
      <c r="J4" s="173"/>
      <c r="K4" s="457"/>
      <c r="L4" s="456"/>
      <c r="M4" s="262">
        <f t="shared" si="0"/>
        <v>0</v>
      </c>
      <c r="N4" s="263"/>
      <c r="O4" s="264"/>
      <c r="P4" s="303"/>
      <c r="Q4" s="480"/>
      <c r="R4" s="481"/>
      <c r="S4" s="51"/>
      <c r="T4" s="51"/>
      <c r="U4" s="48"/>
      <c r="V4" s="48"/>
      <c r="W4" s="5"/>
      <c r="X4" s="5"/>
      <c r="Y4" s="5"/>
      <c r="Z4" s="5"/>
      <c r="AA4" s="5"/>
      <c r="AB4" s="5"/>
      <c r="AC4" s="5"/>
      <c r="AD4" s="5"/>
      <c r="AE4" s="13"/>
    </row>
    <row r="5" spans="2:31" ht="21" customHeight="1" x14ac:dyDescent="0.15">
      <c r="B5" s="158"/>
      <c r="C5" s="145"/>
      <c r="D5" s="145"/>
      <c r="E5" s="145"/>
      <c r="F5" s="145"/>
      <c r="G5" s="145"/>
      <c r="H5" s="145"/>
      <c r="I5" s="146"/>
      <c r="J5" s="173"/>
      <c r="K5" s="457"/>
      <c r="L5" s="456"/>
      <c r="M5" s="262">
        <f t="shared" si="0"/>
        <v>0</v>
      </c>
      <c r="N5" s="263"/>
      <c r="O5" s="264"/>
      <c r="P5" s="303"/>
      <c r="Q5" s="480"/>
      <c r="R5" s="481"/>
      <c r="S5" s="40"/>
      <c r="T5" s="40"/>
      <c r="U5" s="42"/>
      <c r="V5" s="42"/>
      <c r="W5" s="42"/>
      <c r="X5" s="42"/>
      <c r="Y5" s="42"/>
      <c r="Z5" s="42"/>
      <c r="AA5" s="42"/>
      <c r="AB5" s="16"/>
      <c r="AC5" s="5"/>
      <c r="AD5" s="5"/>
      <c r="AE5" s="13"/>
    </row>
    <row r="6" spans="2:31" ht="21" customHeight="1" x14ac:dyDescent="0.15">
      <c r="B6" s="158"/>
      <c r="C6" s="171"/>
      <c r="D6" s="171"/>
      <c r="E6" s="171"/>
      <c r="F6" s="171"/>
      <c r="G6" s="171"/>
      <c r="H6" s="171"/>
      <c r="I6" s="174"/>
      <c r="J6" s="173"/>
      <c r="K6" s="457"/>
      <c r="L6" s="456"/>
      <c r="M6" s="262">
        <f t="shared" si="0"/>
        <v>0</v>
      </c>
      <c r="N6" s="263"/>
      <c r="O6" s="264"/>
      <c r="P6" s="303"/>
      <c r="Q6" s="480"/>
      <c r="R6" s="481"/>
      <c r="S6" s="40"/>
      <c r="T6" s="40"/>
      <c r="U6" s="42"/>
      <c r="V6" s="42"/>
      <c r="W6" s="40"/>
      <c r="X6" s="42"/>
      <c r="Y6" s="42"/>
      <c r="Z6" s="40"/>
      <c r="AA6" s="42"/>
      <c r="AB6" s="42"/>
      <c r="AC6" s="40"/>
      <c r="AD6" s="42"/>
      <c r="AE6" s="43"/>
    </row>
    <row r="7" spans="2:31" ht="21" customHeight="1" x14ac:dyDescent="0.15">
      <c r="B7" s="158"/>
      <c r="C7" s="145"/>
      <c r="D7" s="145"/>
      <c r="E7" s="145"/>
      <c r="F7" s="145"/>
      <c r="G7" s="145"/>
      <c r="H7" s="145"/>
      <c r="I7" s="146"/>
      <c r="J7" s="173"/>
      <c r="K7" s="457"/>
      <c r="L7" s="456"/>
      <c r="M7" s="262">
        <f t="shared" si="0"/>
        <v>0</v>
      </c>
      <c r="N7" s="263"/>
      <c r="O7" s="264"/>
      <c r="P7" s="303"/>
      <c r="Q7" s="480"/>
      <c r="R7" s="481"/>
      <c r="S7" s="40"/>
      <c r="T7" s="40"/>
      <c r="U7" s="42"/>
      <c r="V7" s="42"/>
      <c r="W7" s="40"/>
      <c r="X7" s="42"/>
      <c r="Y7" s="42"/>
      <c r="Z7" s="40"/>
      <c r="AA7" s="42"/>
      <c r="AB7" s="42"/>
      <c r="AC7" s="40"/>
      <c r="AD7" s="42"/>
      <c r="AE7" s="43"/>
    </row>
    <row r="8" spans="2:31" ht="21" customHeight="1" x14ac:dyDescent="0.15">
      <c r="B8" s="158"/>
      <c r="C8" s="171"/>
      <c r="D8" s="171"/>
      <c r="E8" s="171"/>
      <c r="F8" s="171"/>
      <c r="G8" s="171"/>
      <c r="H8" s="171"/>
      <c r="I8" s="174"/>
      <c r="J8" s="173"/>
      <c r="K8" s="457"/>
      <c r="L8" s="456"/>
      <c r="M8" s="262">
        <f t="shared" si="0"/>
        <v>0</v>
      </c>
      <c r="N8" s="263"/>
      <c r="O8" s="264"/>
      <c r="P8" s="303"/>
      <c r="Q8" s="480"/>
      <c r="R8" s="481"/>
      <c r="S8" s="40"/>
      <c r="T8" s="40"/>
      <c r="U8" s="42"/>
      <c r="V8" s="42"/>
      <c r="W8" s="40"/>
      <c r="X8" s="42"/>
      <c r="Y8" s="42"/>
      <c r="Z8" s="40"/>
      <c r="AA8" s="42"/>
      <c r="AB8" s="42"/>
      <c r="AC8" s="40"/>
      <c r="AD8" s="42"/>
      <c r="AE8" s="43"/>
    </row>
    <row r="9" spans="2:31" ht="21" customHeight="1" x14ac:dyDescent="0.15">
      <c r="B9" s="158"/>
      <c r="C9" s="145"/>
      <c r="D9" s="145"/>
      <c r="E9" s="145"/>
      <c r="F9" s="145"/>
      <c r="G9" s="145"/>
      <c r="H9" s="145"/>
      <c r="I9" s="146"/>
      <c r="J9" s="173"/>
      <c r="K9" s="457"/>
      <c r="L9" s="456"/>
      <c r="M9" s="262">
        <f t="shared" si="0"/>
        <v>0</v>
      </c>
      <c r="N9" s="263"/>
      <c r="O9" s="264"/>
      <c r="P9" s="303"/>
      <c r="Q9" s="480"/>
      <c r="R9" s="481"/>
      <c r="S9" s="40"/>
      <c r="T9" s="40"/>
      <c r="U9" s="42"/>
      <c r="V9" s="42"/>
      <c r="W9" s="40"/>
      <c r="X9" s="42"/>
      <c r="Y9" s="42"/>
      <c r="Z9" s="40"/>
      <c r="AA9" s="42"/>
      <c r="AB9" s="42"/>
      <c r="AC9" s="40"/>
      <c r="AD9" s="42"/>
      <c r="AE9" s="43"/>
    </row>
    <row r="10" spans="2:31" ht="21" customHeight="1" x14ac:dyDescent="0.15">
      <c r="B10" s="158"/>
      <c r="C10" s="171"/>
      <c r="D10" s="171"/>
      <c r="E10" s="171"/>
      <c r="F10" s="171"/>
      <c r="G10" s="171"/>
      <c r="H10" s="171"/>
      <c r="I10" s="174"/>
      <c r="J10" s="173"/>
      <c r="K10" s="457"/>
      <c r="L10" s="456"/>
      <c r="M10" s="262">
        <f t="shared" si="0"/>
        <v>0</v>
      </c>
      <c r="N10" s="263"/>
      <c r="O10" s="264"/>
      <c r="P10" s="303"/>
      <c r="Q10" s="480"/>
      <c r="R10" s="481"/>
      <c r="S10" s="40"/>
      <c r="T10" s="40"/>
      <c r="U10" s="42"/>
      <c r="V10" s="42"/>
      <c r="W10" s="40"/>
      <c r="X10" s="42"/>
      <c r="Y10" s="42"/>
      <c r="Z10" s="40"/>
      <c r="AA10" s="42"/>
      <c r="AB10" s="42"/>
      <c r="AC10" s="40"/>
      <c r="AD10" s="42"/>
      <c r="AE10" s="43"/>
    </row>
    <row r="11" spans="2:31" ht="21" customHeight="1" x14ac:dyDescent="0.15">
      <c r="B11" s="158"/>
      <c r="C11" s="145"/>
      <c r="D11" s="145"/>
      <c r="E11" s="145"/>
      <c r="F11" s="145"/>
      <c r="G11" s="145"/>
      <c r="H11" s="145"/>
      <c r="I11" s="146"/>
      <c r="J11" s="173"/>
      <c r="K11" s="457"/>
      <c r="L11" s="456"/>
      <c r="M11" s="262">
        <f t="shared" si="0"/>
        <v>0</v>
      </c>
      <c r="N11" s="263"/>
      <c r="O11" s="264"/>
      <c r="P11" s="303"/>
      <c r="Q11" s="480"/>
      <c r="R11" s="481"/>
      <c r="S11" s="40"/>
      <c r="T11" s="40"/>
      <c r="U11" s="42"/>
      <c r="V11" s="42"/>
      <c r="W11" s="40"/>
      <c r="X11" s="42"/>
      <c r="Y11" s="42"/>
      <c r="Z11" s="40"/>
      <c r="AA11" s="42"/>
      <c r="AB11" s="42"/>
      <c r="AC11" s="40"/>
      <c r="AD11" s="42"/>
      <c r="AE11" s="43"/>
    </row>
    <row r="12" spans="2:31" ht="21" customHeight="1" x14ac:dyDescent="0.15">
      <c r="B12" s="158"/>
      <c r="C12" s="171"/>
      <c r="D12" s="171"/>
      <c r="E12" s="171"/>
      <c r="F12" s="171"/>
      <c r="G12" s="171"/>
      <c r="H12" s="171"/>
      <c r="I12" s="174"/>
      <c r="J12" s="173"/>
      <c r="K12" s="457"/>
      <c r="L12" s="456"/>
      <c r="M12" s="262">
        <f t="shared" si="0"/>
        <v>0</v>
      </c>
      <c r="N12" s="263"/>
      <c r="O12" s="264"/>
      <c r="P12" s="303"/>
      <c r="Q12" s="480"/>
      <c r="R12" s="481"/>
      <c r="S12" s="40"/>
      <c r="T12" s="40"/>
      <c r="U12" s="42"/>
      <c r="V12" s="42"/>
      <c r="W12" s="40"/>
      <c r="X12" s="42"/>
      <c r="Y12" s="42"/>
      <c r="Z12" s="40"/>
      <c r="AA12" s="42"/>
      <c r="AB12" s="42"/>
      <c r="AC12" s="40"/>
      <c r="AD12" s="42"/>
      <c r="AE12" s="43"/>
    </row>
    <row r="13" spans="2:31" ht="21" customHeight="1" x14ac:dyDescent="0.15">
      <c r="B13" s="158"/>
      <c r="C13" s="145"/>
      <c r="D13" s="145"/>
      <c r="E13" s="145"/>
      <c r="F13" s="145"/>
      <c r="G13" s="145"/>
      <c r="H13" s="145"/>
      <c r="I13" s="146"/>
      <c r="J13" s="173"/>
      <c r="K13" s="457"/>
      <c r="L13" s="456"/>
      <c r="M13" s="262">
        <f t="shared" si="0"/>
        <v>0</v>
      </c>
      <c r="N13" s="263"/>
      <c r="O13" s="264"/>
      <c r="P13" s="303"/>
      <c r="Q13" s="480"/>
      <c r="R13" s="481"/>
      <c r="S13" s="40"/>
      <c r="T13" s="40"/>
      <c r="U13" s="42"/>
      <c r="V13" s="42"/>
      <c r="W13" s="40"/>
      <c r="X13" s="42"/>
      <c r="Y13" s="42"/>
      <c r="Z13" s="40"/>
      <c r="AA13" s="42"/>
      <c r="AB13" s="42"/>
      <c r="AC13" s="40"/>
      <c r="AD13" s="42"/>
      <c r="AE13" s="43"/>
    </row>
    <row r="14" spans="2:31" ht="21" customHeight="1" x14ac:dyDescent="0.15">
      <c r="B14" s="158"/>
      <c r="C14" s="171"/>
      <c r="D14" s="171"/>
      <c r="E14" s="171"/>
      <c r="F14" s="171"/>
      <c r="G14" s="171"/>
      <c r="H14" s="171"/>
      <c r="I14" s="174"/>
      <c r="J14" s="173"/>
      <c r="K14" s="457"/>
      <c r="L14" s="456"/>
      <c r="M14" s="262">
        <f t="shared" si="0"/>
        <v>0</v>
      </c>
      <c r="N14" s="263"/>
      <c r="O14" s="264"/>
      <c r="P14" s="303"/>
      <c r="Q14" s="480"/>
      <c r="R14" s="481"/>
      <c r="S14" s="18"/>
      <c r="T14" s="18"/>
      <c r="U14" s="39"/>
      <c r="V14" s="39"/>
      <c r="W14" s="18"/>
      <c r="X14" s="39"/>
      <c r="Y14" s="39"/>
      <c r="Z14" s="18"/>
      <c r="AA14" s="39"/>
      <c r="AB14" s="39"/>
      <c r="AC14" s="18"/>
      <c r="AD14" s="39"/>
      <c r="AE14" s="38"/>
    </row>
    <row r="15" spans="2:31" ht="21" customHeight="1" x14ac:dyDescent="0.15">
      <c r="B15" s="158"/>
      <c r="C15" s="145"/>
      <c r="D15" s="145"/>
      <c r="E15" s="145"/>
      <c r="F15" s="145"/>
      <c r="G15" s="145"/>
      <c r="H15" s="145"/>
      <c r="I15" s="146"/>
      <c r="J15" s="173"/>
      <c r="K15" s="457"/>
      <c r="L15" s="456"/>
      <c r="M15" s="262">
        <f t="shared" si="0"/>
        <v>0</v>
      </c>
      <c r="N15" s="263"/>
      <c r="O15" s="264"/>
      <c r="P15" s="303"/>
      <c r="Q15" s="480"/>
      <c r="R15" s="481"/>
      <c r="S15" s="36"/>
      <c r="T15" s="36"/>
      <c r="U15" s="49"/>
      <c r="V15" s="49"/>
      <c r="W15" s="36"/>
      <c r="X15" s="49"/>
      <c r="Y15" s="49"/>
      <c r="Z15" s="36"/>
      <c r="AA15" s="49"/>
      <c r="AB15" s="49"/>
      <c r="AC15" s="36"/>
      <c r="AD15" s="49"/>
      <c r="AE15" s="50"/>
    </row>
    <row r="16" spans="2:31" ht="21" customHeight="1" x14ac:dyDescent="0.15">
      <c r="B16" s="158"/>
      <c r="C16" s="171"/>
      <c r="D16" s="171"/>
      <c r="E16" s="171"/>
      <c r="F16" s="171"/>
      <c r="G16" s="171"/>
      <c r="H16" s="171"/>
      <c r="I16" s="174"/>
      <c r="J16" s="173"/>
      <c r="K16" s="457"/>
      <c r="L16" s="456"/>
      <c r="M16" s="262">
        <f t="shared" si="0"/>
        <v>0</v>
      </c>
      <c r="N16" s="263"/>
      <c r="O16" s="264"/>
      <c r="P16" s="303"/>
      <c r="Q16" s="480"/>
      <c r="R16" s="481"/>
      <c r="S16" s="36"/>
      <c r="T16" s="36"/>
      <c r="U16" s="49"/>
      <c r="V16" s="49"/>
      <c r="W16" s="36"/>
      <c r="X16" s="49"/>
      <c r="Y16" s="49"/>
      <c r="Z16" s="36"/>
      <c r="AA16" s="49"/>
      <c r="AB16" s="49"/>
      <c r="AC16" s="36"/>
      <c r="AD16" s="49"/>
      <c r="AE16" s="50"/>
    </row>
    <row r="17" spans="2:31" ht="21" customHeight="1" x14ac:dyDescent="0.15">
      <c r="B17" s="158"/>
      <c r="C17" s="145"/>
      <c r="D17" s="145"/>
      <c r="E17" s="145"/>
      <c r="F17" s="145"/>
      <c r="G17" s="145"/>
      <c r="H17" s="145"/>
      <c r="I17" s="146"/>
      <c r="J17" s="173"/>
      <c r="K17" s="457"/>
      <c r="L17" s="456"/>
      <c r="M17" s="262">
        <f t="shared" si="0"/>
        <v>0</v>
      </c>
      <c r="N17" s="263"/>
      <c r="O17" s="264"/>
      <c r="P17" s="303"/>
      <c r="Q17" s="480"/>
      <c r="R17" s="481"/>
      <c r="S17" s="12"/>
      <c r="T17" s="12"/>
      <c r="U17" s="12"/>
      <c r="V17" s="12"/>
      <c r="W17" s="12"/>
      <c r="X17" s="12"/>
      <c r="Y17" s="12"/>
      <c r="Z17" s="12"/>
      <c r="AA17" s="12"/>
      <c r="AB17" s="12"/>
      <c r="AC17" s="12"/>
      <c r="AD17" s="12"/>
      <c r="AE17" s="14"/>
    </row>
    <row r="18" spans="2:31" ht="21" customHeight="1" x14ac:dyDescent="0.15">
      <c r="B18" s="158"/>
      <c r="C18" s="171"/>
      <c r="D18" s="171"/>
      <c r="E18" s="171"/>
      <c r="F18" s="171"/>
      <c r="G18" s="171"/>
      <c r="H18" s="171"/>
      <c r="I18" s="174"/>
      <c r="J18" s="173"/>
      <c r="K18" s="457"/>
      <c r="L18" s="456"/>
      <c r="M18" s="262">
        <f t="shared" si="0"/>
        <v>0</v>
      </c>
      <c r="N18" s="263"/>
      <c r="O18" s="264"/>
      <c r="P18" s="303"/>
      <c r="Q18" s="480"/>
      <c r="R18" s="481"/>
      <c r="S18" s="12"/>
      <c r="T18" s="12"/>
      <c r="U18" s="12"/>
      <c r="V18" s="12"/>
      <c r="W18" s="12"/>
      <c r="X18" s="12"/>
      <c r="Y18" s="12"/>
      <c r="Z18" s="12"/>
      <c r="AA18" s="12"/>
      <c r="AB18" s="12"/>
      <c r="AC18" s="12"/>
      <c r="AD18" s="12"/>
      <c r="AE18" s="14"/>
    </row>
    <row r="19" spans="2:31" ht="21" customHeight="1" x14ac:dyDescent="0.15">
      <c r="B19" s="158"/>
      <c r="C19" s="145"/>
      <c r="D19" s="145"/>
      <c r="E19" s="145"/>
      <c r="F19" s="145"/>
      <c r="G19" s="145"/>
      <c r="H19" s="145"/>
      <c r="I19" s="146"/>
      <c r="J19" s="173"/>
      <c r="K19" s="457"/>
      <c r="L19" s="456"/>
      <c r="M19" s="262">
        <f t="shared" si="0"/>
        <v>0</v>
      </c>
      <c r="N19" s="263"/>
      <c r="O19" s="264"/>
      <c r="P19" s="303"/>
      <c r="Q19" s="480"/>
      <c r="R19" s="481"/>
      <c r="S19" s="12"/>
      <c r="T19" s="12"/>
      <c r="U19" s="12"/>
      <c r="V19" s="12"/>
      <c r="W19" s="12"/>
      <c r="X19" s="12"/>
      <c r="Y19" s="12"/>
      <c r="Z19" s="12"/>
      <c r="AA19" s="12"/>
      <c r="AB19" s="12"/>
      <c r="AC19" s="12"/>
      <c r="AD19" s="12"/>
      <c r="AE19" s="14"/>
    </row>
    <row r="20" spans="2:31" ht="21" customHeight="1" x14ac:dyDescent="0.15">
      <c r="B20" s="158"/>
      <c r="C20" s="171"/>
      <c r="D20" s="171"/>
      <c r="E20" s="171"/>
      <c r="F20" s="171"/>
      <c r="G20" s="171"/>
      <c r="H20" s="171"/>
      <c r="I20" s="174"/>
      <c r="J20" s="173"/>
      <c r="K20" s="457"/>
      <c r="L20" s="456"/>
      <c r="M20" s="262">
        <f t="shared" si="0"/>
        <v>0</v>
      </c>
      <c r="N20" s="263"/>
      <c r="O20" s="264"/>
      <c r="P20" s="303"/>
      <c r="Q20" s="480"/>
      <c r="R20" s="481"/>
      <c r="S20" s="12"/>
      <c r="T20" s="12"/>
      <c r="U20" s="12"/>
      <c r="V20" s="12"/>
      <c r="W20" s="12"/>
      <c r="X20" s="12"/>
      <c r="Y20" s="12"/>
      <c r="Z20" s="12"/>
      <c r="AA20" s="12"/>
      <c r="AB20" s="12"/>
      <c r="AC20" s="12"/>
      <c r="AD20" s="12"/>
      <c r="AE20" s="14"/>
    </row>
    <row r="21" spans="2:31" ht="21" customHeight="1" x14ac:dyDescent="0.15">
      <c r="B21" s="158"/>
      <c r="C21" s="145"/>
      <c r="D21" s="145"/>
      <c r="E21" s="145"/>
      <c r="F21" s="145"/>
      <c r="G21" s="145"/>
      <c r="H21" s="145"/>
      <c r="I21" s="146"/>
      <c r="J21" s="173"/>
      <c r="K21" s="457"/>
      <c r="L21" s="456"/>
      <c r="M21" s="262">
        <f t="shared" si="0"/>
        <v>0</v>
      </c>
      <c r="N21" s="263"/>
      <c r="O21" s="264"/>
      <c r="P21" s="303"/>
      <c r="Q21" s="480"/>
      <c r="R21" s="481"/>
      <c r="S21" s="12"/>
      <c r="T21" s="12"/>
      <c r="U21" s="12"/>
      <c r="V21" s="12"/>
      <c r="W21" s="12"/>
      <c r="X21" s="12"/>
      <c r="Y21" s="12"/>
      <c r="Z21" s="12"/>
      <c r="AA21" s="12"/>
      <c r="AB21" s="12"/>
      <c r="AC21" s="12"/>
      <c r="AD21" s="12"/>
      <c r="AE21" s="14"/>
    </row>
    <row r="22" spans="2:31" ht="21" customHeight="1" x14ac:dyDescent="0.15">
      <c r="B22" s="158"/>
      <c r="C22" s="171"/>
      <c r="D22" s="171"/>
      <c r="E22" s="171"/>
      <c r="F22" s="171"/>
      <c r="G22" s="171"/>
      <c r="H22" s="171"/>
      <c r="I22" s="174"/>
      <c r="J22" s="173"/>
      <c r="K22" s="457"/>
      <c r="L22" s="456"/>
      <c r="M22" s="262">
        <f t="shared" si="0"/>
        <v>0</v>
      </c>
      <c r="N22" s="263"/>
      <c r="O22" s="264"/>
      <c r="P22" s="303"/>
      <c r="Q22" s="480"/>
      <c r="R22" s="481"/>
      <c r="S22" s="36"/>
      <c r="T22" s="36"/>
      <c r="U22" s="49"/>
      <c r="V22" s="49"/>
      <c r="W22" s="12"/>
      <c r="X22" s="12"/>
      <c r="Y22" s="12"/>
      <c r="Z22" s="12"/>
      <c r="AA22" s="12"/>
      <c r="AB22" s="12"/>
      <c r="AC22" s="12"/>
      <c r="AD22" s="12"/>
      <c r="AE22" s="14"/>
    </row>
    <row r="23" spans="2:31" ht="21" customHeight="1" x14ac:dyDescent="0.15">
      <c r="B23" s="158"/>
      <c r="C23" s="145"/>
      <c r="D23" s="145"/>
      <c r="E23" s="145"/>
      <c r="F23" s="145"/>
      <c r="G23" s="145"/>
      <c r="H23" s="145"/>
      <c r="I23" s="146"/>
      <c r="J23" s="173"/>
      <c r="K23" s="457"/>
      <c r="L23" s="456"/>
      <c r="M23" s="262">
        <f t="shared" si="0"/>
        <v>0</v>
      </c>
      <c r="N23" s="263"/>
      <c r="O23" s="264"/>
      <c r="P23" s="303"/>
      <c r="Q23" s="480"/>
      <c r="R23" s="481"/>
      <c r="S23" s="36"/>
      <c r="T23" s="36"/>
      <c r="U23" s="36"/>
      <c r="V23" s="36"/>
      <c r="W23" s="36"/>
      <c r="X23" s="49"/>
      <c r="Y23" s="49"/>
      <c r="Z23" s="49"/>
      <c r="AA23" s="49"/>
      <c r="AB23" s="36"/>
      <c r="AC23" s="36"/>
      <c r="AD23" s="36"/>
      <c r="AE23" s="37"/>
    </row>
    <row r="24" spans="2:31" ht="21" customHeight="1" x14ac:dyDescent="0.15">
      <c r="B24" s="158"/>
      <c r="C24" s="471" t="s">
        <v>81</v>
      </c>
      <c r="D24" s="472"/>
      <c r="E24" s="472"/>
      <c r="F24" s="472"/>
      <c r="G24" s="472"/>
      <c r="H24" s="472"/>
      <c r="I24" s="473"/>
      <c r="J24" s="173"/>
      <c r="K24" s="457"/>
      <c r="L24" s="456"/>
      <c r="M24" s="262">
        <f>SUM(M3:O23)</f>
        <v>0</v>
      </c>
      <c r="N24" s="263"/>
      <c r="O24" s="264"/>
      <c r="P24" s="303"/>
      <c r="Q24" s="480"/>
      <c r="R24" s="481"/>
      <c r="S24" s="36"/>
      <c r="T24" s="36"/>
      <c r="U24" s="36"/>
      <c r="V24" s="36"/>
      <c r="W24" s="36"/>
      <c r="X24" s="49"/>
      <c r="Y24" s="49"/>
      <c r="Z24" s="49"/>
      <c r="AA24" s="49"/>
      <c r="AB24" s="36"/>
      <c r="AC24" s="36"/>
      <c r="AD24" s="36"/>
      <c r="AE24" s="37"/>
    </row>
    <row r="25" spans="2:31" ht="21" customHeight="1" x14ac:dyDescent="0.15">
      <c r="B25" s="158"/>
      <c r="C25" s="471" t="s">
        <v>80</v>
      </c>
      <c r="D25" s="472"/>
      <c r="E25" s="472"/>
      <c r="F25" s="472"/>
      <c r="G25" s="472"/>
      <c r="H25" s="472"/>
      <c r="I25" s="473"/>
      <c r="J25" s="173"/>
      <c r="K25" s="457"/>
      <c r="L25" s="456"/>
      <c r="M25" s="262"/>
      <c r="N25" s="263"/>
      <c r="O25" s="264"/>
      <c r="P25" s="303"/>
      <c r="Q25" s="480"/>
      <c r="R25" s="481"/>
      <c r="S25" s="12"/>
      <c r="T25" s="12"/>
      <c r="U25" s="12"/>
      <c r="V25" s="12"/>
      <c r="W25" s="12"/>
      <c r="X25" s="12"/>
      <c r="Y25" s="12"/>
      <c r="Z25" s="12"/>
      <c r="AA25" s="12"/>
      <c r="AB25" s="12"/>
      <c r="AC25" s="12"/>
      <c r="AD25" s="12"/>
      <c r="AE25" s="14"/>
    </row>
    <row r="26" spans="2:31" ht="21" customHeight="1" thickBot="1" x14ac:dyDescent="0.2">
      <c r="B26" s="84"/>
      <c r="C26" s="469" t="s">
        <v>68</v>
      </c>
      <c r="D26" s="470"/>
      <c r="E26" s="470"/>
      <c r="F26" s="470"/>
      <c r="G26" s="470"/>
      <c r="H26" s="470"/>
      <c r="I26" s="330"/>
      <c r="J26" s="23"/>
      <c r="K26" s="32"/>
      <c r="L26" s="24"/>
      <c r="M26" s="482">
        <f>M24+M25</f>
        <v>0</v>
      </c>
      <c r="N26" s="483"/>
      <c r="O26" s="484"/>
      <c r="P26" s="25"/>
      <c r="Q26" s="23"/>
      <c r="R26" s="26"/>
      <c r="S26" s="19"/>
      <c r="T26" s="19"/>
      <c r="U26" s="19"/>
      <c r="V26" s="19"/>
      <c r="W26" s="19"/>
      <c r="X26" s="19"/>
      <c r="Y26" s="19"/>
      <c r="Z26" s="19"/>
      <c r="AA26" s="19"/>
      <c r="AB26" s="19"/>
      <c r="AC26" s="19"/>
      <c r="AD26" s="19"/>
      <c r="AE26" s="21"/>
    </row>
    <row r="27" spans="2:31" ht="18" customHeight="1" thickTop="1" x14ac:dyDescent="0.15">
      <c r="AE27" s="107" t="s">
        <v>89</v>
      </c>
    </row>
    <row r="28" spans="2:31" ht="15" customHeight="1" x14ac:dyDescent="0.15"/>
    <row r="29" spans="2:31" ht="15" customHeight="1" x14ac:dyDescent="0.15"/>
    <row r="30" spans="2:31" ht="15" customHeight="1" x14ac:dyDescent="0.15"/>
    <row r="31" spans="2:31" ht="15" customHeight="1" x14ac:dyDescent="0.15"/>
    <row r="32" spans="2:31" ht="15" customHeight="1" x14ac:dyDescent="0.15"/>
    <row r="33" ht="15" customHeight="1" x14ac:dyDescent="0.15"/>
    <row r="34" ht="15" customHeight="1" x14ac:dyDescent="0.15"/>
    <row r="35" ht="15" customHeight="1" x14ac:dyDescent="0.15"/>
    <row r="36" ht="18" customHeight="1" x14ac:dyDescent="0.15"/>
  </sheetData>
  <mergeCells count="79">
    <mergeCell ref="C2:I2"/>
    <mergeCell ref="K2:L2"/>
    <mergeCell ref="M2:O2"/>
    <mergeCell ref="P2:R2"/>
    <mergeCell ref="M6:O6"/>
    <mergeCell ref="P6:R6"/>
    <mergeCell ref="M7:O7"/>
    <mergeCell ref="K3:L3"/>
    <mergeCell ref="M3:O3"/>
    <mergeCell ref="K6:L6"/>
    <mergeCell ref="K7:L7"/>
    <mergeCell ref="K4:L4"/>
    <mergeCell ref="K5:L5"/>
    <mergeCell ref="M4:O4"/>
    <mergeCell ref="M5:O5"/>
    <mergeCell ref="M12:O12"/>
    <mergeCell ref="M13:O13"/>
    <mergeCell ref="M14:O14"/>
    <mergeCell ref="M15:O15"/>
    <mergeCell ref="M8:O8"/>
    <mergeCell ref="M9:O9"/>
    <mergeCell ref="M10:O10"/>
    <mergeCell ref="M11:O11"/>
    <mergeCell ref="M20:O20"/>
    <mergeCell ref="M21:O21"/>
    <mergeCell ref="M22:O22"/>
    <mergeCell ref="M16:O16"/>
    <mergeCell ref="M17:O17"/>
    <mergeCell ref="M18:O18"/>
    <mergeCell ref="M19:O19"/>
    <mergeCell ref="P22:R22"/>
    <mergeCell ref="P23:R23"/>
    <mergeCell ref="P24:R24"/>
    <mergeCell ref="P13:R13"/>
    <mergeCell ref="P14:R14"/>
    <mergeCell ref="P15:R15"/>
    <mergeCell ref="P16:R16"/>
    <mergeCell ref="P17:R17"/>
    <mergeCell ref="P18:R18"/>
    <mergeCell ref="P25:R25"/>
    <mergeCell ref="M26:O26"/>
    <mergeCell ref="M24:O24"/>
    <mergeCell ref="M25:O25"/>
    <mergeCell ref="M23:O23"/>
    <mergeCell ref="X2:AE2"/>
    <mergeCell ref="S2:W2"/>
    <mergeCell ref="P19:R19"/>
    <mergeCell ref="P20:R20"/>
    <mergeCell ref="P21:R21"/>
    <mergeCell ref="P3:R3"/>
    <mergeCell ref="P4:R4"/>
    <mergeCell ref="P5:R5"/>
    <mergeCell ref="P7:R7"/>
    <mergeCell ref="P8:R8"/>
    <mergeCell ref="P9:R9"/>
    <mergeCell ref="P11:R11"/>
    <mergeCell ref="P12:R12"/>
    <mergeCell ref="P10:R10"/>
    <mergeCell ref="K8:L8"/>
    <mergeCell ref="K9:L9"/>
    <mergeCell ref="K14:L14"/>
    <mergeCell ref="K15:L15"/>
    <mergeCell ref="K10:L10"/>
    <mergeCell ref="K11:L11"/>
    <mergeCell ref="K12:L12"/>
    <mergeCell ref="K13:L13"/>
    <mergeCell ref="K16:L16"/>
    <mergeCell ref="K17:L17"/>
    <mergeCell ref="K18:L18"/>
    <mergeCell ref="K19:L19"/>
    <mergeCell ref="K20:L20"/>
    <mergeCell ref="K21:L21"/>
    <mergeCell ref="C26:I26"/>
    <mergeCell ref="K22:L22"/>
    <mergeCell ref="K23:L23"/>
    <mergeCell ref="K24:L24"/>
    <mergeCell ref="K25:L25"/>
    <mergeCell ref="C25:I25"/>
    <mergeCell ref="C24:I24"/>
  </mergeCells>
  <phoneticPr fontId="2"/>
  <pageMargins left="0.2" right="0.2" top="0.6" bottom="0.39370078740157483" header="0" footer="0"/>
  <pageSetup paperSize="9" orientation="landscape" copies="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総合請求書</vt:lpstr>
      <vt:lpstr>請求書契約分</vt:lpstr>
      <vt:lpstr>契約分出来高明細</vt:lpstr>
      <vt:lpstr>請求書契約外</vt:lpstr>
      <vt:lpstr>請求書契約外内訳</vt:lpstr>
      <vt:lpstr>契約分出来高明細!Print_Area</vt:lpstr>
      <vt:lpstr>請求書契約外!Print_Area</vt:lpstr>
      <vt:lpstr>請求書契約分!Print_Area</vt:lpstr>
    </vt:vector>
  </TitlesOfParts>
  <Company>Ｋｙｏｒｉｔｓｕ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Chiyoko Sasaki</dc:creator>
  <cp:lastModifiedBy>茂則 大崎</cp:lastModifiedBy>
  <cp:lastPrinted>2025-03-17T11:04:21Z</cp:lastPrinted>
  <dcterms:created xsi:type="dcterms:W3CDTF">1999-09-09T05:58:46Z</dcterms:created>
  <dcterms:modified xsi:type="dcterms:W3CDTF">2025-04-21T09:55:32Z</dcterms:modified>
</cp:coreProperties>
</file>